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/>
  <bookViews>
    <workbookView xWindow="90" yWindow="135" windowWidth="17430" windowHeight="12225"/>
  </bookViews>
  <sheets>
    <sheet name="Řešení" sheetId="3" r:id="rId1"/>
    <sheet name="PomocData" sheetId="1" r:id="rId2"/>
  </sheets>
  <definedNames>
    <definedName name="a">#REF!</definedName>
    <definedName name="hloubka1">Řešení!$F$7</definedName>
    <definedName name="hloubka2">Řešení!$F$9</definedName>
    <definedName name="konstC">PomocData!$D$8</definedName>
    <definedName name="KrokP">PomocData!$D$7</definedName>
    <definedName name="magnetizace">Řešení!$F$13</definedName>
    <definedName name="mocnost2">Řešení!$F$11</definedName>
    <definedName name="PocetP">PomocData!$D$6</definedName>
    <definedName name="StartP">PomocData!$D$4</definedName>
    <definedName name="StopP">PomocData!$D$5</definedName>
    <definedName name="xLHR">PomocData!$H$4</definedName>
    <definedName name="xPDR">PomocData!$H$6</definedName>
    <definedName name="yLHR">PomocData!$H$5</definedName>
    <definedName name="yPDR">PomocData!$H$7</definedName>
  </definedNames>
  <calcPr calcId="162913"/>
</workbook>
</file>

<file path=xl/calcChain.xml><?xml version="1.0" encoding="utf-8"?>
<calcChain xmlns="http://schemas.openxmlformats.org/spreadsheetml/2006/main">
  <c r="H5" i="1" l="1"/>
  <c r="H7" i="1"/>
  <c r="H6" i="1"/>
  <c r="H4" i="1"/>
  <c r="D7" i="1"/>
  <c r="B15" i="1"/>
  <c r="F15" i="1"/>
  <c r="J15" i="1"/>
  <c r="B17" i="1"/>
  <c r="D17" i="1"/>
  <c r="H17" i="1"/>
  <c r="F17" i="1"/>
  <c r="J17" i="1"/>
  <c r="B19" i="1"/>
  <c r="B21" i="1"/>
  <c r="D21" i="1"/>
  <c r="H21" i="1"/>
  <c r="F21" i="1"/>
  <c r="J21" i="1"/>
  <c r="B23" i="1"/>
  <c r="F23" i="1"/>
  <c r="J23" i="1"/>
  <c r="B25" i="1"/>
  <c r="D25" i="1"/>
  <c r="H25" i="1"/>
  <c r="F25" i="1"/>
  <c r="J25" i="1"/>
  <c r="B27" i="1"/>
  <c r="B29" i="1"/>
  <c r="D29" i="1"/>
  <c r="H29" i="1"/>
  <c r="F29" i="1"/>
  <c r="J29" i="1"/>
  <c r="B31" i="1"/>
  <c r="F31" i="1"/>
  <c r="J31" i="1"/>
  <c r="B33" i="1"/>
  <c r="F33" i="1"/>
  <c r="J33" i="1"/>
  <c r="B34" i="1"/>
  <c r="C34" i="1"/>
  <c r="D34" i="1"/>
  <c r="E34" i="1"/>
  <c r="F34" i="1"/>
  <c r="I34" i="1"/>
  <c r="J34" i="1"/>
  <c r="G34" i="1"/>
  <c r="H34" i="1"/>
  <c r="B35" i="1"/>
  <c r="F35" i="1"/>
  <c r="J35" i="1"/>
  <c r="B36" i="1"/>
  <c r="C36" i="1"/>
  <c r="D36" i="1"/>
  <c r="E36" i="1"/>
  <c r="F36" i="1"/>
  <c r="I36" i="1"/>
  <c r="J36" i="1"/>
  <c r="G36" i="1"/>
  <c r="H36" i="1"/>
  <c r="B37" i="1"/>
  <c r="F37" i="1"/>
  <c r="J37" i="1"/>
  <c r="B38" i="1"/>
  <c r="C38" i="1"/>
  <c r="D38" i="1"/>
  <c r="E38" i="1"/>
  <c r="F38" i="1"/>
  <c r="I38" i="1"/>
  <c r="J38" i="1"/>
  <c r="G38" i="1"/>
  <c r="H38" i="1"/>
  <c r="B39" i="1"/>
  <c r="F39" i="1"/>
  <c r="J39" i="1"/>
  <c r="B40" i="1"/>
  <c r="C40" i="1"/>
  <c r="D40" i="1"/>
  <c r="E40" i="1"/>
  <c r="F40" i="1"/>
  <c r="I40" i="1"/>
  <c r="J40" i="1"/>
  <c r="G40" i="1"/>
  <c r="H40" i="1"/>
  <c r="B41" i="1"/>
  <c r="F41" i="1"/>
  <c r="J41" i="1"/>
  <c r="B42" i="1"/>
  <c r="C42" i="1"/>
  <c r="D42" i="1"/>
  <c r="E42" i="1"/>
  <c r="F42" i="1"/>
  <c r="I42" i="1"/>
  <c r="J42" i="1"/>
  <c r="G42" i="1"/>
  <c r="H42" i="1"/>
  <c r="B43" i="1"/>
  <c r="F43" i="1"/>
  <c r="J43" i="1"/>
  <c r="B44" i="1"/>
  <c r="C44" i="1"/>
  <c r="D44" i="1"/>
  <c r="E44" i="1"/>
  <c r="F44" i="1"/>
  <c r="I44" i="1"/>
  <c r="J44" i="1"/>
  <c r="G44" i="1"/>
  <c r="H44" i="1"/>
  <c r="B45" i="1"/>
  <c r="F45" i="1"/>
  <c r="J45" i="1"/>
  <c r="B46" i="1"/>
  <c r="C46" i="1"/>
  <c r="D46" i="1"/>
  <c r="E46" i="1"/>
  <c r="F46" i="1"/>
  <c r="I46" i="1"/>
  <c r="J46" i="1"/>
  <c r="G46" i="1"/>
  <c r="H46" i="1"/>
  <c r="B47" i="1"/>
  <c r="F47" i="1"/>
  <c r="J47" i="1"/>
  <c r="B48" i="1"/>
  <c r="C48" i="1"/>
  <c r="D48" i="1"/>
  <c r="E48" i="1"/>
  <c r="F48" i="1"/>
  <c r="I48" i="1"/>
  <c r="J48" i="1"/>
  <c r="G48" i="1"/>
  <c r="H48" i="1"/>
  <c r="B49" i="1"/>
  <c r="F49" i="1"/>
  <c r="J49" i="1"/>
  <c r="B50" i="1"/>
  <c r="C50" i="1"/>
  <c r="D50" i="1"/>
  <c r="E50" i="1"/>
  <c r="F50" i="1"/>
  <c r="I50" i="1"/>
  <c r="J50" i="1"/>
  <c r="G50" i="1"/>
  <c r="H50" i="1"/>
  <c r="B51" i="1"/>
  <c r="F51" i="1"/>
  <c r="J51" i="1"/>
  <c r="B52" i="1"/>
  <c r="C52" i="1"/>
  <c r="D52" i="1"/>
  <c r="E52" i="1"/>
  <c r="F52" i="1"/>
  <c r="I52" i="1"/>
  <c r="J52" i="1"/>
  <c r="G52" i="1"/>
  <c r="H52" i="1"/>
  <c r="B53" i="1"/>
  <c r="F53" i="1"/>
  <c r="J53" i="1"/>
  <c r="B54" i="1"/>
  <c r="C54" i="1"/>
  <c r="D54" i="1"/>
  <c r="E54" i="1"/>
  <c r="F54" i="1"/>
  <c r="I54" i="1"/>
  <c r="J54" i="1"/>
  <c r="G54" i="1"/>
  <c r="H54" i="1"/>
  <c r="B55" i="1"/>
  <c r="F55" i="1"/>
  <c r="J55" i="1"/>
  <c r="B56" i="1"/>
  <c r="C56" i="1"/>
  <c r="D56" i="1"/>
  <c r="E56" i="1"/>
  <c r="F56" i="1"/>
  <c r="I56" i="1"/>
  <c r="J56" i="1"/>
  <c r="G56" i="1"/>
  <c r="H56" i="1"/>
  <c r="B57" i="1"/>
  <c r="C57" i="1"/>
  <c r="D57" i="1"/>
  <c r="F57" i="1"/>
  <c r="J57" i="1"/>
  <c r="H57" i="1"/>
  <c r="B58" i="1"/>
  <c r="C58" i="1"/>
  <c r="D58" i="1"/>
  <c r="E58" i="1"/>
  <c r="F58" i="1"/>
  <c r="I58" i="1"/>
  <c r="J58" i="1"/>
  <c r="G58" i="1"/>
  <c r="H58" i="1"/>
  <c r="B59" i="1"/>
  <c r="C59" i="1"/>
  <c r="D59" i="1"/>
  <c r="F59" i="1"/>
  <c r="J59" i="1"/>
  <c r="H59" i="1"/>
  <c r="B60" i="1"/>
  <c r="C60" i="1"/>
  <c r="D60" i="1"/>
  <c r="E60" i="1"/>
  <c r="F60" i="1"/>
  <c r="I60" i="1"/>
  <c r="J60" i="1"/>
  <c r="G60" i="1"/>
  <c r="H60" i="1"/>
  <c r="B61" i="1"/>
  <c r="C61" i="1"/>
  <c r="D61" i="1"/>
  <c r="F61" i="1"/>
  <c r="J61" i="1"/>
  <c r="H61" i="1"/>
  <c r="B62" i="1"/>
  <c r="C62" i="1"/>
  <c r="D62" i="1"/>
  <c r="E62" i="1"/>
  <c r="F62" i="1"/>
  <c r="I62" i="1"/>
  <c r="J62" i="1"/>
  <c r="G62" i="1"/>
  <c r="H62" i="1"/>
  <c r="B63" i="1"/>
  <c r="C63" i="1"/>
  <c r="D63" i="1"/>
  <c r="F63" i="1"/>
  <c r="J63" i="1"/>
  <c r="H63" i="1"/>
  <c r="B13" i="1"/>
  <c r="E13" i="1"/>
  <c r="I13" i="1"/>
  <c r="F13" i="1"/>
  <c r="J13" i="1"/>
  <c r="C13" i="1"/>
  <c r="G13" i="1"/>
  <c r="D13" i="1"/>
  <c r="H13" i="1"/>
  <c r="F13" i="3"/>
  <c r="K13" i="1"/>
  <c r="K62" i="1"/>
  <c r="K60" i="1"/>
  <c r="K58" i="1"/>
  <c r="K56" i="1"/>
  <c r="K54" i="1"/>
  <c r="K52" i="1"/>
  <c r="K50" i="1"/>
  <c r="K48" i="1"/>
  <c r="K46" i="1"/>
  <c r="K44" i="1"/>
  <c r="K42" i="1"/>
  <c r="K40" i="1"/>
  <c r="K38" i="1"/>
  <c r="K36" i="1"/>
  <c r="K34" i="1"/>
  <c r="L13" i="1"/>
  <c r="G63" i="1"/>
  <c r="G61" i="1"/>
  <c r="G59" i="1"/>
  <c r="G57" i="1"/>
  <c r="C55" i="1"/>
  <c r="E55" i="1"/>
  <c r="I55" i="1"/>
  <c r="C53" i="1"/>
  <c r="E53" i="1"/>
  <c r="I53" i="1"/>
  <c r="C51" i="1"/>
  <c r="E51" i="1"/>
  <c r="I51" i="1"/>
  <c r="C49" i="1"/>
  <c r="E49" i="1"/>
  <c r="I49" i="1"/>
  <c r="C47" i="1"/>
  <c r="E47" i="1"/>
  <c r="I47" i="1"/>
  <c r="C45" i="1"/>
  <c r="E45" i="1"/>
  <c r="I45" i="1"/>
  <c r="C43" i="1"/>
  <c r="E43" i="1"/>
  <c r="I43" i="1"/>
  <c r="C41" i="1"/>
  <c r="E41" i="1"/>
  <c r="I41" i="1"/>
  <c r="C39" i="1"/>
  <c r="E39" i="1"/>
  <c r="I39" i="1"/>
  <c r="C37" i="1"/>
  <c r="E37" i="1"/>
  <c r="I37" i="1"/>
  <c r="C35" i="1"/>
  <c r="E35" i="1"/>
  <c r="I35" i="1"/>
  <c r="C33" i="1"/>
  <c r="E33" i="1"/>
  <c r="I33" i="1"/>
  <c r="C27" i="1"/>
  <c r="E27" i="1"/>
  <c r="I27" i="1"/>
  <c r="D27" i="1"/>
  <c r="H27" i="1"/>
  <c r="C19" i="1"/>
  <c r="E19" i="1"/>
  <c r="I19" i="1"/>
  <c r="D19" i="1"/>
  <c r="H19" i="1"/>
  <c r="L34" i="1"/>
  <c r="L36" i="1"/>
  <c r="L38" i="1"/>
  <c r="L40" i="1"/>
  <c r="L42" i="1"/>
  <c r="L44" i="1"/>
  <c r="L46" i="1"/>
  <c r="L48" i="1"/>
  <c r="L50" i="1"/>
  <c r="L52" i="1"/>
  <c r="L54" i="1"/>
  <c r="L56" i="1"/>
  <c r="L58" i="1"/>
  <c r="L60" i="1"/>
  <c r="L62" i="1"/>
  <c r="E63" i="1"/>
  <c r="I63" i="1"/>
  <c r="L63" i="1"/>
  <c r="E61" i="1"/>
  <c r="I61" i="1"/>
  <c r="L61" i="1"/>
  <c r="E59" i="1"/>
  <c r="I59" i="1"/>
  <c r="L59" i="1"/>
  <c r="E57" i="1"/>
  <c r="I57" i="1"/>
  <c r="L57" i="1"/>
  <c r="D55" i="1"/>
  <c r="H55" i="1"/>
  <c r="D53" i="1"/>
  <c r="H53" i="1"/>
  <c r="D51" i="1"/>
  <c r="H51" i="1"/>
  <c r="D49" i="1"/>
  <c r="H49" i="1"/>
  <c r="D47" i="1"/>
  <c r="H47" i="1"/>
  <c r="D45" i="1"/>
  <c r="H45" i="1"/>
  <c r="D43" i="1"/>
  <c r="H43" i="1"/>
  <c r="D41" i="1"/>
  <c r="H41" i="1"/>
  <c r="D39" i="1"/>
  <c r="H39" i="1"/>
  <c r="D37" i="1"/>
  <c r="H37" i="1"/>
  <c r="D35" i="1"/>
  <c r="H35" i="1"/>
  <c r="D33" i="1"/>
  <c r="H33" i="1"/>
  <c r="C31" i="1"/>
  <c r="E31" i="1"/>
  <c r="I31" i="1"/>
  <c r="D31" i="1"/>
  <c r="H31" i="1"/>
  <c r="F27" i="1"/>
  <c r="J27" i="1"/>
  <c r="C23" i="1"/>
  <c r="E23" i="1"/>
  <c r="I23" i="1"/>
  <c r="D23" i="1"/>
  <c r="H23" i="1"/>
  <c r="F19" i="1"/>
  <c r="J19" i="1"/>
  <c r="C15" i="1"/>
  <c r="E15" i="1"/>
  <c r="I15" i="1"/>
  <c r="D15" i="1"/>
  <c r="H15" i="1"/>
  <c r="C29" i="1"/>
  <c r="E29" i="1"/>
  <c r="I29" i="1"/>
  <c r="C25" i="1"/>
  <c r="E25" i="1"/>
  <c r="I25" i="1"/>
  <c r="C21" i="1"/>
  <c r="E21" i="1"/>
  <c r="I21" i="1"/>
  <c r="C17" i="1"/>
  <c r="E17" i="1"/>
  <c r="I17" i="1"/>
  <c r="B14" i="1"/>
  <c r="B16" i="1"/>
  <c r="B18" i="1"/>
  <c r="B20" i="1"/>
  <c r="B22" i="1"/>
  <c r="B24" i="1"/>
  <c r="B26" i="1"/>
  <c r="B28" i="1"/>
  <c r="B30" i="1"/>
  <c r="B32" i="1"/>
  <c r="K63" i="1"/>
  <c r="K59" i="1"/>
  <c r="D30" i="1"/>
  <c r="H30" i="1"/>
  <c r="F30" i="1"/>
  <c r="J30" i="1"/>
  <c r="E30" i="1"/>
  <c r="I30" i="1"/>
  <c r="C30" i="1"/>
  <c r="D22" i="1"/>
  <c r="H22" i="1"/>
  <c r="F22" i="1"/>
  <c r="J22" i="1"/>
  <c r="E22" i="1"/>
  <c r="I22" i="1"/>
  <c r="C22" i="1"/>
  <c r="D14" i="1"/>
  <c r="H14" i="1"/>
  <c r="F14" i="1"/>
  <c r="J14" i="1"/>
  <c r="E14" i="1"/>
  <c r="I14" i="1"/>
  <c r="C14" i="1"/>
  <c r="G21" i="1"/>
  <c r="L21" i="1"/>
  <c r="K21" i="1"/>
  <c r="G29" i="1"/>
  <c r="L29" i="1"/>
  <c r="K29" i="1"/>
  <c r="G19" i="1"/>
  <c r="L19" i="1"/>
  <c r="K19" i="1"/>
  <c r="K57" i="1"/>
  <c r="K61" i="1"/>
  <c r="D32" i="1"/>
  <c r="H32" i="1"/>
  <c r="F32" i="1"/>
  <c r="J32" i="1"/>
  <c r="C32" i="1"/>
  <c r="E32" i="1"/>
  <c r="I32" i="1"/>
  <c r="D28" i="1"/>
  <c r="H28" i="1"/>
  <c r="F28" i="1"/>
  <c r="J28" i="1"/>
  <c r="C28" i="1"/>
  <c r="E28" i="1"/>
  <c r="I28" i="1"/>
  <c r="D24" i="1"/>
  <c r="H24" i="1"/>
  <c r="F24" i="1"/>
  <c r="J24" i="1"/>
  <c r="C24" i="1"/>
  <c r="E24" i="1"/>
  <c r="I24" i="1"/>
  <c r="D20" i="1"/>
  <c r="H20" i="1"/>
  <c r="F20" i="1"/>
  <c r="J20" i="1"/>
  <c r="C20" i="1"/>
  <c r="E20" i="1"/>
  <c r="I20" i="1"/>
  <c r="D16" i="1"/>
  <c r="H16" i="1"/>
  <c r="F16" i="1"/>
  <c r="J16" i="1"/>
  <c r="C16" i="1"/>
  <c r="E16" i="1"/>
  <c r="I16" i="1"/>
  <c r="G15" i="1"/>
  <c r="L15" i="1"/>
  <c r="K15" i="1"/>
  <c r="G23" i="1"/>
  <c r="L23" i="1"/>
  <c r="K23" i="1"/>
  <c r="G31" i="1"/>
  <c r="L31" i="1"/>
  <c r="K31" i="1"/>
  <c r="G27" i="1"/>
  <c r="L27" i="1"/>
  <c r="K27" i="1"/>
  <c r="G33" i="1"/>
  <c r="L33" i="1"/>
  <c r="K33" i="1"/>
  <c r="G35" i="1"/>
  <c r="L35" i="1"/>
  <c r="K35" i="1"/>
  <c r="G37" i="1"/>
  <c r="L37" i="1"/>
  <c r="K37" i="1"/>
  <c r="G39" i="1"/>
  <c r="L39" i="1"/>
  <c r="K39" i="1"/>
  <c r="G41" i="1"/>
  <c r="L41" i="1"/>
  <c r="K41" i="1"/>
  <c r="G43" i="1"/>
  <c r="L43" i="1"/>
  <c r="K43" i="1"/>
  <c r="G45" i="1"/>
  <c r="L45" i="1"/>
  <c r="K45" i="1"/>
  <c r="G47" i="1"/>
  <c r="L47" i="1"/>
  <c r="K47" i="1"/>
  <c r="G49" i="1"/>
  <c r="L49" i="1"/>
  <c r="K49" i="1"/>
  <c r="G51" i="1"/>
  <c r="L51" i="1"/>
  <c r="K51" i="1"/>
  <c r="G53" i="1"/>
  <c r="L53" i="1"/>
  <c r="K53" i="1"/>
  <c r="G55" i="1"/>
  <c r="L55" i="1"/>
  <c r="K55" i="1"/>
  <c r="D26" i="1"/>
  <c r="H26" i="1"/>
  <c r="F26" i="1"/>
  <c r="J26" i="1"/>
  <c r="E26" i="1"/>
  <c r="I26" i="1"/>
  <c r="C26" i="1"/>
  <c r="D18" i="1"/>
  <c r="H18" i="1"/>
  <c r="F18" i="1"/>
  <c r="J18" i="1"/>
  <c r="E18" i="1"/>
  <c r="I18" i="1"/>
  <c r="C18" i="1"/>
  <c r="G17" i="1"/>
  <c r="L17" i="1"/>
  <c r="K17" i="1"/>
  <c r="G25" i="1"/>
  <c r="L25" i="1"/>
  <c r="K25" i="1"/>
  <c r="G16" i="1"/>
  <c r="K16" i="1"/>
  <c r="G20" i="1"/>
  <c r="K20" i="1"/>
  <c r="G24" i="1"/>
  <c r="K24" i="1"/>
  <c r="G28" i="1"/>
  <c r="K28" i="1"/>
  <c r="G32" i="1"/>
  <c r="K32" i="1"/>
  <c r="L22" i="1"/>
  <c r="G18" i="1"/>
  <c r="L18" i="1"/>
  <c r="K18" i="1"/>
  <c r="G26" i="1"/>
  <c r="L26" i="1"/>
  <c r="K26" i="1"/>
  <c r="L16" i="1"/>
  <c r="L20" i="1"/>
  <c r="L24" i="1"/>
  <c r="L28" i="1"/>
  <c r="L32" i="1"/>
  <c r="G14" i="1"/>
  <c r="L14" i="1"/>
  <c r="K14" i="1"/>
  <c r="G22" i="1"/>
  <c r="K22" i="1"/>
  <c r="G30" i="1"/>
  <c r="L30" i="1"/>
  <c r="K30" i="1"/>
</calcChain>
</file>

<file path=xl/sharedStrings.xml><?xml version="1.0" encoding="utf-8"?>
<sst xmlns="http://schemas.openxmlformats.org/spreadsheetml/2006/main" count="45" uniqueCount="40">
  <si>
    <t>Přímá úloha magnetometrie</t>
  </si>
  <si>
    <t>Hloubka svrchní plochy</t>
  </si>
  <si>
    <t>[m]</t>
  </si>
  <si>
    <t>Hloubka spodní plochy</t>
  </si>
  <si>
    <t>Magnetizace</t>
  </si>
  <si>
    <t>M</t>
  </si>
  <si>
    <t>Polovina mocnosti</t>
  </si>
  <si>
    <t>b</t>
  </si>
  <si>
    <t>Počet:</t>
  </si>
  <si>
    <t>Krok:</t>
  </si>
  <si>
    <t>Čís.</t>
  </si>
  <si>
    <t>x</t>
  </si>
  <si>
    <t>Polohy místa P</t>
  </si>
  <si>
    <t>Start:</t>
  </si>
  <si>
    <t>Stop:</t>
  </si>
  <si>
    <t>p1</t>
  </si>
  <si>
    <t>p2</t>
  </si>
  <si>
    <t>p3</t>
  </si>
  <si>
    <t>p4</t>
  </si>
  <si>
    <t>s1</t>
  </si>
  <si>
    <t>s2</t>
  </si>
  <si>
    <t>s3</t>
  </si>
  <si>
    <t>s4</t>
  </si>
  <si>
    <t>Z</t>
  </si>
  <si>
    <t>H</t>
  </si>
  <si>
    <t>c</t>
  </si>
  <si>
    <r>
      <t xml:space="preserve">Konstanta </t>
    </r>
    <r>
      <rPr>
        <b/>
        <sz val="8"/>
        <rFont val="Arial CE"/>
        <family val="2"/>
        <charset val="238"/>
      </rPr>
      <t>c</t>
    </r>
  </si>
  <si>
    <r>
      <t>[A.m</t>
    </r>
    <r>
      <rPr>
        <vertAlign val="superscript"/>
        <sz val="8"/>
        <rFont val="Arial CE"/>
        <family val="2"/>
        <charset val="238"/>
      </rPr>
      <t>-1</t>
    </r>
    <r>
      <rPr>
        <sz val="8"/>
        <rFont val="Arial CE"/>
        <family val="2"/>
        <charset val="238"/>
      </rPr>
      <t>]</t>
    </r>
  </si>
  <si>
    <r>
      <t>[H.m</t>
    </r>
    <r>
      <rPr>
        <vertAlign val="superscript"/>
        <sz val="8"/>
        <rFont val="Arial CE"/>
        <family val="2"/>
        <charset val="238"/>
      </rPr>
      <t>-1</t>
    </r>
    <r>
      <rPr>
        <sz val="8"/>
        <rFont val="Arial CE"/>
        <family val="2"/>
        <charset val="238"/>
      </rPr>
      <t>]</t>
    </r>
  </si>
  <si>
    <r>
      <t>h</t>
    </r>
    <r>
      <rPr>
        <vertAlign val="subscript"/>
        <sz val="8"/>
        <rFont val="Arial CE"/>
        <family val="2"/>
        <charset val="238"/>
      </rPr>
      <t>1</t>
    </r>
  </si>
  <si>
    <r>
      <t>h</t>
    </r>
    <r>
      <rPr>
        <vertAlign val="subscript"/>
        <sz val="8"/>
        <rFont val="Arial CE"/>
        <family val="2"/>
        <charset val="238"/>
      </rPr>
      <t>2</t>
    </r>
  </si>
  <si>
    <t>Pozn.:</t>
  </si>
  <si>
    <t>Z - vertikální složka magnetického pole</t>
  </si>
  <si>
    <t>H - horizontální složka magnetického pole</t>
  </si>
  <si>
    <t>Mocná deska</t>
  </si>
  <si>
    <t>Svislý řez upřesňující řešený problám je na obrázku vpravo.</t>
  </si>
  <si>
    <t>Pomocný list s daty a výpočty pro úlohu magnetometrie</t>
  </si>
  <si>
    <t>LHR desky:</t>
  </si>
  <si>
    <t>y</t>
  </si>
  <si>
    <t>PDR desky: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</si>
</sst>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E+00"/>
    <numFmt numFmtId="165" formatCode="0.000"/>
    <numFmt numFmtId="166" formatCode="0.0"/>
  </numFmts>
  <fonts count="7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vertAlign val="subscript"/>
      <sz val="8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mediumGray">
        <fgColor indexed="43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5" fontId="1" fillId="0" borderId="0" xfId="0" applyNumberFormat="1" applyFont="1"/>
    <xf numFmtId="164" fontId="1" fillId="0" borderId="0" xfId="0" applyNumberFormat="1" applyFont="1" applyAlignment="1">
      <alignment vertical="center"/>
    </xf>
    <xf numFmtId="166" fontId="1" fillId="0" borderId="0" xfId="0" applyNumberFormat="1" applyFont="1"/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11" fontId="1" fillId="0" borderId="0" xfId="0" applyNumberFormat="1" applyFont="1" applyBorder="1" applyAlignment="1">
      <alignment vertical="center"/>
    </xf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/>
    <xf numFmtId="0" fontId="2" fillId="0" borderId="0" xfId="0" applyFont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257712261146744E-2"/>
          <c:y val="3.1380785193826401E-2"/>
          <c:w val="0.90177275464968709"/>
          <c:h val="0.91841098000598609"/>
        </c:manualLayout>
      </c:layout>
      <c:scatterChart>
        <c:scatterStyle val="lineMarker"/>
        <c:varyColors val="0"/>
        <c:ser>
          <c:idx val="0"/>
          <c:order val="0"/>
          <c:tx>
            <c:v>Z x 10^9</c:v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PomocData!$B$13:$B$63</c:f>
              <c:numCache>
                <c:formatCode>0,000</c:formatCode>
                <c:ptCount val="51"/>
                <c:pt idx="0">
                  <c:v>-80</c:v>
                </c:pt>
                <c:pt idx="1">
                  <c:v>-76.8</c:v>
                </c:pt>
                <c:pt idx="2">
                  <c:v>-73.599999999999994</c:v>
                </c:pt>
                <c:pt idx="3">
                  <c:v>-70.400000000000006</c:v>
                </c:pt>
                <c:pt idx="4">
                  <c:v>-67.2</c:v>
                </c:pt>
                <c:pt idx="5">
                  <c:v>-64</c:v>
                </c:pt>
                <c:pt idx="6">
                  <c:v>-60.8</c:v>
                </c:pt>
                <c:pt idx="7">
                  <c:v>-57.599999999999994</c:v>
                </c:pt>
                <c:pt idx="8">
                  <c:v>-54.4</c:v>
                </c:pt>
                <c:pt idx="9">
                  <c:v>-51.2</c:v>
                </c:pt>
                <c:pt idx="10">
                  <c:v>-48</c:v>
                </c:pt>
                <c:pt idx="11">
                  <c:v>-44.8</c:v>
                </c:pt>
                <c:pt idx="12">
                  <c:v>-41.599999999999994</c:v>
                </c:pt>
                <c:pt idx="13">
                  <c:v>-38.4</c:v>
                </c:pt>
                <c:pt idx="14">
                  <c:v>-35.199999999999996</c:v>
                </c:pt>
                <c:pt idx="15">
                  <c:v>-32</c:v>
                </c:pt>
                <c:pt idx="16">
                  <c:v>-28.799999999999997</c:v>
                </c:pt>
                <c:pt idx="17">
                  <c:v>-25.599999999999994</c:v>
                </c:pt>
                <c:pt idx="18">
                  <c:v>-22.4</c:v>
                </c:pt>
                <c:pt idx="19">
                  <c:v>-19.199999999999996</c:v>
                </c:pt>
                <c:pt idx="20">
                  <c:v>-16</c:v>
                </c:pt>
                <c:pt idx="21">
                  <c:v>-12.799999999999997</c:v>
                </c:pt>
                <c:pt idx="22">
                  <c:v>-9.5999999999999943</c:v>
                </c:pt>
                <c:pt idx="23">
                  <c:v>-6.3999999999999915</c:v>
                </c:pt>
                <c:pt idx="24">
                  <c:v>-3.1999999999999886</c:v>
                </c:pt>
                <c:pt idx="25">
                  <c:v>0</c:v>
                </c:pt>
                <c:pt idx="26">
                  <c:v>3.2000000000000028</c:v>
                </c:pt>
                <c:pt idx="27">
                  <c:v>6.4000000000000057</c:v>
                </c:pt>
                <c:pt idx="28">
                  <c:v>9.6000000000000085</c:v>
                </c:pt>
                <c:pt idx="29">
                  <c:v>12.800000000000011</c:v>
                </c:pt>
                <c:pt idx="30">
                  <c:v>16</c:v>
                </c:pt>
                <c:pt idx="31">
                  <c:v>19.200000000000003</c:v>
                </c:pt>
                <c:pt idx="32">
                  <c:v>22.400000000000006</c:v>
                </c:pt>
                <c:pt idx="33">
                  <c:v>25.600000000000009</c:v>
                </c:pt>
                <c:pt idx="34">
                  <c:v>28.800000000000011</c:v>
                </c:pt>
                <c:pt idx="35">
                  <c:v>32</c:v>
                </c:pt>
                <c:pt idx="36">
                  <c:v>35.200000000000003</c:v>
                </c:pt>
                <c:pt idx="37">
                  <c:v>38.400000000000006</c:v>
                </c:pt>
                <c:pt idx="38">
                  <c:v>41.600000000000009</c:v>
                </c:pt>
                <c:pt idx="39">
                  <c:v>44.800000000000011</c:v>
                </c:pt>
                <c:pt idx="40">
                  <c:v>48</c:v>
                </c:pt>
                <c:pt idx="41">
                  <c:v>51.200000000000017</c:v>
                </c:pt>
                <c:pt idx="42">
                  <c:v>54.400000000000006</c:v>
                </c:pt>
                <c:pt idx="43">
                  <c:v>57.599999999999994</c:v>
                </c:pt>
                <c:pt idx="44">
                  <c:v>60.800000000000011</c:v>
                </c:pt>
                <c:pt idx="45">
                  <c:v>64</c:v>
                </c:pt>
                <c:pt idx="46">
                  <c:v>67.200000000000017</c:v>
                </c:pt>
                <c:pt idx="47">
                  <c:v>70.400000000000006</c:v>
                </c:pt>
                <c:pt idx="48">
                  <c:v>73.600000000000023</c:v>
                </c:pt>
                <c:pt idx="49">
                  <c:v>76.800000000000011</c:v>
                </c:pt>
                <c:pt idx="50">
                  <c:v>80</c:v>
                </c:pt>
              </c:numCache>
            </c:numRef>
          </c:xVal>
          <c:yVal>
            <c:numRef>
              <c:f>PomocData!$K$13:$K$63</c:f>
              <c:numCache>
                <c:formatCode>0,000</c:formatCode>
                <c:ptCount val="51"/>
                <c:pt idx="0">
                  <c:v>-1.1267381388004161</c:v>
                </c:pt>
                <c:pt idx="1">
                  <c:v>-1.1884386703213368</c:v>
                </c:pt>
                <c:pt idx="2">
                  <c:v>-1.2539093407783519</c:v>
                </c:pt>
                <c:pt idx="3">
                  <c:v>-1.3231777767240382</c:v>
                </c:pt>
                <c:pt idx="4">
                  <c:v>-1.3961705256683479</c:v>
                </c:pt>
                <c:pt idx="5">
                  <c:v>-1.4726664982438176</c:v>
                </c:pt>
                <c:pt idx="6">
                  <c:v>-1.5522320571216786</c:v>
                </c:pt>
                <c:pt idx="7">
                  <c:v>-1.6341302488814471</c:v>
                </c:pt>
                <c:pt idx="8">
                  <c:v>-1.7171931739266788</c:v>
                </c:pt>
                <c:pt idx="9">
                  <c:v>-1.7996409731054808</c:v>
                </c:pt>
                <c:pt idx="10">
                  <c:v>-1.8788219053380995</c:v>
                </c:pt>
                <c:pt idx="11">
                  <c:v>-1.9508327081784893</c:v>
                </c:pt>
                <c:pt idx="12">
                  <c:v>-2.009951394341416</c:v>
                </c:pt>
                <c:pt idx="13">
                  <c:v>-2.0477646874705129</c:v>
                </c:pt>
                <c:pt idx="14">
                  <c:v>-2.0517758496680605</c:v>
                </c:pt>
                <c:pt idx="15">
                  <c:v>-2.0030837269496171</c:v>
                </c:pt>
                <c:pt idx="16">
                  <c:v>-1.8723107496746041</c:v>
                </c:pt>
                <c:pt idx="17">
                  <c:v>-1.6120379160488152</c:v>
                </c:pt>
                <c:pt idx="18">
                  <c:v>-1.1418556772860433</c:v>
                </c:pt>
                <c:pt idx="19">
                  <c:v>-0.31694115336489476</c:v>
                </c:pt>
                <c:pt idx="20">
                  <c:v>1.1411227276950719</c:v>
                </c:pt>
                <c:pt idx="21">
                  <c:v>3.791444277825561</c:v>
                </c:pt>
                <c:pt idx="22">
                  <c:v>8.6529934944308344</c:v>
                </c:pt>
                <c:pt idx="23">
                  <c:v>16.369424801929664</c:v>
                </c:pt>
                <c:pt idx="24">
                  <c:v>23.832305849068931</c:v>
                </c:pt>
                <c:pt idx="25">
                  <c:v>26.638769495164389</c:v>
                </c:pt>
                <c:pt idx="26">
                  <c:v>23.832305849068899</c:v>
                </c:pt>
                <c:pt idx="27">
                  <c:v>16.369424801929632</c:v>
                </c:pt>
                <c:pt idx="28">
                  <c:v>8.6529934944308096</c:v>
                </c:pt>
                <c:pt idx="29">
                  <c:v>3.7914442778255419</c:v>
                </c:pt>
                <c:pt idx="30">
                  <c:v>1.1411227276950719</c:v>
                </c:pt>
                <c:pt idx="31">
                  <c:v>-0.31694115336489803</c:v>
                </c:pt>
                <c:pt idx="32">
                  <c:v>-1.1418556772860466</c:v>
                </c:pt>
                <c:pt idx="33">
                  <c:v>-1.6120379160488143</c:v>
                </c:pt>
                <c:pt idx="34">
                  <c:v>-1.8723107496746041</c:v>
                </c:pt>
                <c:pt idx="35">
                  <c:v>-2.0030837269496158</c:v>
                </c:pt>
                <c:pt idx="36">
                  <c:v>-2.051775849668056</c:v>
                </c:pt>
                <c:pt idx="37">
                  <c:v>-2.0477646874705102</c:v>
                </c:pt>
                <c:pt idx="38">
                  <c:v>-2.0099513943414182</c:v>
                </c:pt>
                <c:pt idx="39">
                  <c:v>-1.9508327081784869</c:v>
                </c:pt>
                <c:pt idx="40">
                  <c:v>-1.8788219053380995</c:v>
                </c:pt>
                <c:pt idx="41">
                  <c:v>-1.7996409731054743</c:v>
                </c:pt>
                <c:pt idx="42">
                  <c:v>-1.717193173926681</c:v>
                </c:pt>
                <c:pt idx="43">
                  <c:v>-1.6341302488814471</c:v>
                </c:pt>
                <c:pt idx="44">
                  <c:v>-1.5522320571216786</c:v>
                </c:pt>
                <c:pt idx="45">
                  <c:v>-1.4726664982438176</c:v>
                </c:pt>
                <c:pt idx="46">
                  <c:v>-1.3961705256683479</c:v>
                </c:pt>
                <c:pt idx="47">
                  <c:v>-1.3231777767240382</c:v>
                </c:pt>
                <c:pt idx="48">
                  <c:v>-1.2539093407783519</c:v>
                </c:pt>
                <c:pt idx="49">
                  <c:v>-1.1884386703213368</c:v>
                </c:pt>
                <c:pt idx="50">
                  <c:v>-1.1267381388004161</c:v>
                </c:pt>
              </c:numCache>
            </c:numRef>
          </c:yVal>
          <c:smooth val="1"/>
        </c:ser>
        <c:ser>
          <c:idx val="1"/>
          <c:order val="1"/>
          <c:tx>
            <c:v>H x 10^9</c:v>
          </c:tx>
          <c:spPr>
            <a:ln w="25400">
              <a:solidFill>
                <a:srgbClr val="FF6600"/>
              </a:solidFill>
              <a:prstDash val="lgDash"/>
            </a:ln>
          </c:spPr>
          <c:marker>
            <c:symbol val="none"/>
          </c:marker>
          <c:xVal>
            <c:numRef>
              <c:f>PomocData!$B$13:$B$63</c:f>
              <c:numCache>
                <c:formatCode>0,000</c:formatCode>
                <c:ptCount val="51"/>
                <c:pt idx="0">
                  <c:v>-80</c:v>
                </c:pt>
                <c:pt idx="1">
                  <c:v>-76.8</c:v>
                </c:pt>
                <c:pt idx="2">
                  <c:v>-73.599999999999994</c:v>
                </c:pt>
                <c:pt idx="3">
                  <c:v>-70.400000000000006</c:v>
                </c:pt>
                <c:pt idx="4">
                  <c:v>-67.2</c:v>
                </c:pt>
                <c:pt idx="5">
                  <c:v>-64</c:v>
                </c:pt>
                <c:pt idx="6">
                  <c:v>-60.8</c:v>
                </c:pt>
                <c:pt idx="7">
                  <c:v>-57.599999999999994</c:v>
                </c:pt>
                <c:pt idx="8">
                  <c:v>-54.4</c:v>
                </c:pt>
                <c:pt idx="9">
                  <c:v>-51.2</c:v>
                </c:pt>
                <c:pt idx="10">
                  <c:v>-48</c:v>
                </c:pt>
                <c:pt idx="11">
                  <c:v>-44.8</c:v>
                </c:pt>
                <c:pt idx="12">
                  <c:v>-41.599999999999994</c:v>
                </c:pt>
                <c:pt idx="13">
                  <c:v>-38.4</c:v>
                </c:pt>
                <c:pt idx="14">
                  <c:v>-35.199999999999996</c:v>
                </c:pt>
                <c:pt idx="15">
                  <c:v>-32</c:v>
                </c:pt>
                <c:pt idx="16">
                  <c:v>-28.799999999999997</c:v>
                </c:pt>
                <c:pt idx="17">
                  <c:v>-25.599999999999994</c:v>
                </c:pt>
                <c:pt idx="18">
                  <c:v>-22.4</c:v>
                </c:pt>
                <c:pt idx="19">
                  <c:v>-19.199999999999996</c:v>
                </c:pt>
                <c:pt idx="20">
                  <c:v>-16</c:v>
                </c:pt>
                <c:pt idx="21">
                  <c:v>-12.799999999999997</c:v>
                </c:pt>
                <c:pt idx="22">
                  <c:v>-9.5999999999999943</c:v>
                </c:pt>
                <c:pt idx="23">
                  <c:v>-6.3999999999999915</c:v>
                </c:pt>
                <c:pt idx="24">
                  <c:v>-3.1999999999999886</c:v>
                </c:pt>
                <c:pt idx="25">
                  <c:v>0</c:v>
                </c:pt>
                <c:pt idx="26">
                  <c:v>3.2000000000000028</c:v>
                </c:pt>
                <c:pt idx="27">
                  <c:v>6.4000000000000057</c:v>
                </c:pt>
                <c:pt idx="28">
                  <c:v>9.6000000000000085</c:v>
                </c:pt>
                <c:pt idx="29">
                  <c:v>12.800000000000011</c:v>
                </c:pt>
                <c:pt idx="30">
                  <c:v>16</c:v>
                </c:pt>
                <c:pt idx="31">
                  <c:v>19.200000000000003</c:v>
                </c:pt>
                <c:pt idx="32">
                  <c:v>22.400000000000006</c:v>
                </c:pt>
                <c:pt idx="33">
                  <c:v>25.600000000000009</c:v>
                </c:pt>
                <c:pt idx="34">
                  <c:v>28.800000000000011</c:v>
                </c:pt>
                <c:pt idx="35">
                  <c:v>32</c:v>
                </c:pt>
                <c:pt idx="36">
                  <c:v>35.200000000000003</c:v>
                </c:pt>
                <c:pt idx="37">
                  <c:v>38.400000000000006</c:v>
                </c:pt>
                <c:pt idx="38">
                  <c:v>41.600000000000009</c:v>
                </c:pt>
                <c:pt idx="39">
                  <c:v>44.800000000000011</c:v>
                </c:pt>
                <c:pt idx="40">
                  <c:v>48</c:v>
                </c:pt>
                <c:pt idx="41">
                  <c:v>51.200000000000017</c:v>
                </c:pt>
                <c:pt idx="42">
                  <c:v>54.400000000000006</c:v>
                </c:pt>
                <c:pt idx="43">
                  <c:v>57.599999999999994</c:v>
                </c:pt>
                <c:pt idx="44">
                  <c:v>60.800000000000011</c:v>
                </c:pt>
                <c:pt idx="45">
                  <c:v>64</c:v>
                </c:pt>
                <c:pt idx="46">
                  <c:v>67.200000000000017</c:v>
                </c:pt>
                <c:pt idx="47">
                  <c:v>70.400000000000006</c:v>
                </c:pt>
                <c:pt idx="48">
                  <c:v>73.600000000000023</c:v>
                </c:pt>
                <c:pt idx="49">
                  <c:v>76.800000000000011</c:v>
                </c:pt>
                <c:pt idx="50">
                  <c:v>80</c:v>
                </c:pt>
              </c:numCache>
            </c:numRef>
          </c:xVal>
          <c:yVal>
            <c:numRef>
              <c:f>PomocData!$L$13:$L$63</c:f>
              <c:numCache>
                <c:formatCode>0,000</c:formatCode>
                <c:ptCount val="51"/>
                <c:pt idx="0">
                  <c:v>-0.83173865369530375</c:v>
                </c:pt>
                <c:pt idx="1">
                  <c:v>-0.91805391031794559</c:v>
                </c:pt>
                <c:pt idx="2">
                  <c:v>-1.0160494744154409</c:v>
                </c:pt>
                <c:pt idx="3">
                  <c:v>-1.1276515613275713</c:v>
                </c:pt>
                <c:pt idx="4">
                  <c:v>-1.2551576280944792</c:v>
                </c:pt>
                <c:pt idx="5">
                  <c:v>-1.4013181935519725</c:v>
                </c:pt>
                <c:pt idx="6">
                  <c:v>-1.5694393825481023</c:v>
                </c:pt>
                <c:pt idx="7">
                  <c:v>-1.7635125014023578</c:v>
                </c:pt>
                <c:pt idx="8">
                  <c:v>-1.988379424036957</c:v>
                </c:pt>
                <c:pt idx="9">
                  <c:v>-2.2499463068132814</c:v>
                </c:pt>
                <c:pt idx="10">
                  <c:v>-2.5554639308967646</c:v>
                </c:pt>
                <c:pt idx="11">
                  <c:v>-2.9139020678226855</c:v>
                </c:pt>
                <c:pt idx="12">
                  <c:v>-3.3364597241127312</c:v>
                </c:pt>
                <c:pt idx="13">
                  <c:v>-3.8372760597072499</c:v>
                </c:pt>
                <c:pt idx="14">
                  <c:v>-4.4344422788891862</c:v>
                </c:pt>
                <c:pt idx="15">
                  <c:v>-5.1514656199068529</c:v>
                </c:pt>
                <c:pt idx="16">
                  <c:v>-6.0193922816223422</c:v>
                </c:pt>
                <c:pt idx="17">
                  <c:v>-7.0797814454456232</c:v>
                </c:pt>
                <c:pt idx="18">
                  <c:v>-8.3882768023449117</c:v>
                </c:pt>
                <c:pt idx="19">
                  <c:v>-10.016023070741035</c:v>
                </c:pt>
                <c:pt idx="20">
                  <c:v>-12.034206885253429</c:v>
                </c:pt>
                <c:pt idx="21">
                  <c:v>-14.41160485334963</c:v>
                </c:pt>
                <c:pt idx="22">
                  <c:v>-16.537755291432859</c:v>
                </c:pt>
                <c:pt idx="23">
                  <c:v>-15.981838078309247</c:v>
                </c:pt>
                <c:pt idx="24">
                  <c:v>-9.8209985323045093</c:v>
                </c:pt>
                <c:pt idx="25">
                  <c:v>0</c:v>
                </c:pt>
                <c:pt idx="26">
                  <c:v>9.8209985323045501</c:v>
                </c:pt>
                <c:pt idx="27">
                  <c:v>15.981838078309263</c:v>
                </c:pt>
                <c:pt idx="28">
                  <c:v>16.537755291432852</c:v>
                </c:pt>
                <c:pt idx="29">
                  <c:v>14.411604853349617</c:v>
                </c:pt>
                <c:pt idx="30">
                  <c:v>12.034206885253429</c:v>
                </c:pt>
                <c:pt idx="31">
                  <c:v>10.016023070741028</c:v>
                </c:pt>
                <c:pt idx="32">
                  <c:v>8.3882768023449099</c:v>
                </c:pt>
                <c:pt idx="33">
                  <c:v>7.0797814454456169</c:v>
                </c:pt>
                <c:pt idx="34">
                  <c:v>6.0193922816223369</c:v>
                </c:pt>
                <c:pt idx="35">
                  <c:v>5.1514656199068529</c:v>
                </c:pt>
                <c:pt idx="36">
                  <c:v>4.4344422788891862</c:v>
                </c:pt>
                <c:pt idx="37">
                  <c:v>3.8372760597072468</c:v>
                </c:pt>
                <c:pt idx="38">
                  <c:v>3.3364597241127272</c:v>
                </c:pt>
                <c:pt idx="39">
                  <c:v>2.9139020678226855</c:v>
                </c:pt>
                <c:pt idx="40">
                  <c:v>2.5554639308967633</c:v>
                </c:pt>
                <c:pt idx="41">
                  <c:v>2.2499463068132863</c:v>
                </c:pt>
                <c:pt idx="42">
                  <c:v>1.9883794240369552</c:v>
                </c:pt>
                <c:pt idx="43">
                  <c:v>1.7635125014023583</c:v>
                </c:pt>
                <c:pt idx="44">
                  <c:v>1.5694393825481041</c:v>
                </c:pt>
                <c:pt idx="45">
                  <c:v>1.4013181935519727</c:v>
                </c:pt>
                <c:pt idx="46">
                  <c:v>1.2551576280944761</c:v>
                </c:pt>
                <c:pt idx="47">
                  <c:v>1.127651561327573</c:v>
                </c:pt>
                <c:pt idx="48">
                  <c:v>1.0160494744154385</c:v>
                </c:pt>
                <c:pt idx="49">
                  <c:v>0.91805391031794492</c:v>
                </c:pt>
                <c:pt idx="50">
                  <c:v>0.83173865369530509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36288"/>
        <c:axId val="123837824"/>
      </c:scatterChart>
      <c:scatterChart>
        <c:scatterStyle val="lineMarker"/>
        <c:varyColors val="0"/>
        <c:ser>
          <c:idx val="2"/>
          <c:order val="2"/>
          <c:tx>
            <c:v>Deska</c:v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(PomocData!$H$4,PomocData!$H$6,PomocData!$H$6,PomocData!$H$4,PomocData!$H$4)</c:f>
              <c:numCache>
                <c:formatCode>Vęeobecný</c:formatCode>
                <c:ptCount val="5"/>
                <c:pt idx="0">
                  <c:v>-6</c:v>
                </c:pt>
                <c:pt idx="1">
                  <c:v>6</c:v>
                </c:pt>
                <c:pt idx="2">
                  <c:v>6</c:v>
                </c:pt>
                <c:pt idx="3">
                  <c:v>-6</c:v>
                </c:pt>
                <c:pt idx="4">
                  <c:v>-6</c:v>
                </c:pt>
              </c:numCache>
            </c:numRef>
          </c:xVal>
          <c:yVal>
            <c:numRef>
              <c:f>(PomocData!$H$5,PomocData!$H$5,PomocData!$H$7,PomocData!$H$7,PomocData!$H$5)</c:f>
              <c:numCache>
                <c:formatCode>Vęeobecný</c:formatCode>
                <c:ptCount val="5"/>
                <c:pt idx="0">
                  <c:v>-6</c:v>
                </c:pt>
                <c:pt idx="1">
                  <c:v>-6</c:v>
                </c:pt>
                <c:pt idx="2">
                  <c:v>-50</c:v>
                </c:pt>
                <c:pt idx="3">
                  <c:v>-50</c:v>
                </c:pt>
                <c:pt idx="4">
                  <c:v>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1904"/>
        <c:axId val="123853440"/>
      </c:scatterChart>
      <c:valAx>
        <c:axId val="123836288"/>
        <c:scaling>
          <c:orientation val="minMax"/>
          <c:max val="50"/>
          <c:min val="-5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3837824"/>
        <c:crosses val="autoZero"/>
        <c:crossBetween val="midCat"/>
      </c:valAx>
      <c:valAx>
        <c:axId val="123837824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3836288"/>
        <c:crosses val="autoZero"/>
        <c:crossBetween val="midCat"/>
        <c:majorUnit val="10"/>
        <c:minorUnit val="2"/>
      </c:valAx>
      <c:valAx>
        <c:axId val="123851904"/>
        <c:scaling>
          <c:orientation val="minMax"/>
        </c:scaling>
        <c:delete val="1"/>
        <c:axPos val="b"/>
        <c:numFmt formatCode="Vęeobecný" sourceLinked="1"/>
        <c:majorTickMark val="out"/>
        <c:minorTickMark val="none"/>
        <c:tickLblPos val="nextTo"/>
        <c:crossAx val="123853440"/>
        <c:crosses val="autoZero"/>
        <c:crossBetween val="midCat"/>
      </c:valAx>
      <c:valAx>
        <c:axId val="123853440"/>
        <c:scaling>
          <c:orientation val="minMax"/>
          <c:max val="100"/>
          <c:min val="-100"/>
        </c:scaling>
        <c:delete val="0"/>
        <c:axPos val="r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3851904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57284204208774"/>
          <c:y val="3.5564853556485358E-2"/>
          <c:w val="0.17874429947464299"/>
          <c:h val="0.2510462447424197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8100">
      <a:pattFill prst="pct75">
        <a:fgClr>
          <a:srgbClr val="008080"/>
        </a:fgClr>
        <a:bgClr>
          <a:srgbClr val="FFFFFF"/>
        </a:bgClr>
      </a:patt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59055118110236227" l="0.39370078740157483" r="0.39370078740157483" t="0.59055118110236227" header="0.51181102362204722" footer="0"/>
    <c:pageSetup paperSize="9"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14</xdr:row>
      <xdr:rowOff>104775</xdr:rowOff>
    </xdr:from>
    <xdr:to>
      <xdr:col>11</xdr:col>
      <xdr:colOff>590550</xdr:colOff>
      <xdr:row>46</xdr:row>
      <xdr:rowOff>19050</xdr:rowOff>
    </xdr:to>
    <xdr:graphicFrame macro="">
      <xdr:nvGraphicFramePr>
        <xdr:cNvPr id="205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12</xdr:col>
          <xdr:colOff>0</xdr:colOff>
          <xdr:row>7</xdr:row>
          <xdr:rowOff>0</xdr:rowOff>
        </xdr:to>
        <xdr:sp macro="" textlink="">
          <xdr:nvSpPr>
            <xdr:cNvPr id="2051" name="ScrollBar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0</xdr:rowOff>
        </xdr:from>
        <xdr:to>
          <xdr:col>12</xdr:col>
          <xdr:colOff>0</xdr:colOff>
          <xdr:row>9</xdr:row>
          <xdr:rowOff>0</xdr:rowOff>
        </xdr:to>
        <xdr:sp macro="" textlink="">
          <xdr:nvSpPr>
            <xdr:cNvPr id="2052" name="ScrollBar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0</xdr:rowOff>
        </xdr:from>
        <xdr:to>
          <xdr:col>12</xdr:col>
          <xdr:colOff>0</xdr:colOff>
          <xdr:row>11</xdr:row>
          <xdr:rowOff>0</xdr:rowOff>
        </xdr:to>
        <xdr:sp macro="" textlink="">
          <xdr:nvSpPr>
            <xdr:cNvPr id="2053" name="ScrollBar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4" name="ScrollBar4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14</xdr:col>
      <xdr:colOff>190500</xdr:colOff>
      <xdr:row>1</xdr:row>
      <xdr:rowOff>0</xdr:rowOff>
    </xdr:from>
    <xdr:to>
      <xdr:col>22</xdr:col>
      <xdr:colOff>342900</xdr:colOff>
      <xdr:row>27</xdr:row>
      <xdr:rowOff>114300</xdr:rowOff>
    </xdr:to>
    <xdr:pic>
      <xdr:nvPicPr>
        <xdr:cNvPr id="2057" name="Picture 7" descr="GEOMET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52400"/>
          <a:ext cx="5029200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0.43727</cdr:x>
      <cdr:y>0.05695</cdr:y>
    </cdr:from>
    <cdr:to>
      <cdr:x>0.48229</cdr:x>
      <cdr:y>0.09636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3832" y="262993"/>
          <a:ext cx="266691" cy="179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</a:rPr>
            <a:t>Z,H</a:t>
          </a:r>
        </a:p>
      </cdr:txBody>
    </cdr:sp>
  </cdr:relSizeAnchor>
  <cdr:relSizeAnchor xmlns:cdr="http://schemas.openxmlformats.org/drawingml/2006/chartDrawing">
    <cdr:from>
      <cdr:x>0.89923</cdr:x>
      <cdr:y>0.94991</cdr:y>
    </cdr:from>
    <cdr:to>
      <cdr:x>0.97105</cdr:x>
      <cdr:y>0.98956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0688" y="4337102"/>
          <a:ext cx="425539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</a:rPr>
            <a:t>Deska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B1:M69"/>
  <sheetViews>
    <sheetView showGridLines="0" tabSelected="1" workbookViewId="0"/>
  </sheetViews>
  <sheetFormatPr defaultRowHeight="11.25" x14ac:dyDescent="0.2"/>
  <cols>
    <col min="1" max="2" width="1.28515625" style="1" customWidth="1"/>
    <col min="3" max="3" width="17.140625" style="1" customWidth="1"/>
    <col min="4" max="4" width="5.7109375" style="1" customWidth="1"/>
    <col min="5" max="5" width="6.28515625" style="1" bestFit="1" customWidth="1"/>
    <col min="6" max="6" width="5.42578125" style="1" bestFit="1" customWidth="1"/>
    <col min="7" max="12" width="9.140625" style="1"/>
    <col min="13" max="14" width="1.28515625" style="1" customWidth="1"/>
    <col min="15" max="16384" width="9.140625" style="1"/>
  </cols>
  <sheetData>
    <row r="1" spans="2:13" ht="12" thickBot="1" x14ac:dyDescent="0.25"/>
    <row r="2" spans="2:13" ht="12" thickBot="1" x14ac:dyDescent="0.25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2:13" ht="16.5" thickBot="1" x14ac:dyDescent="0.3">
      <c r="B3" s="12"/>
      <c r="C3" s="23" t="s">
        <v>0</v>
      </c>
      <c r="D3" s="24"/>
      <c r="E3" s="24"/>
      <c r="F3" s="24"/>
      <c r="G3" s="24"/>
      <c r="H3" s="24"/>
      <c r="I3" s="24"/>
      <c r="J3" s="24"/>
      <c r="K3" s="24"/>
      <c r="L3" s="25"/>
      <c r="M3" s="13"/>
    </row>
    <row r="4" spans="2:13" x14ac:dyDescent="0.2">
      <c r="B4" s="12"/>
      <c r="C4" s="14"/>
      <c r="D4" s="14"/>
      <c r="E4" s="14"/>
      <c r="F4" s="14"/>
      <c r="G4" s="14"/>
      <c r="H4" s="14"/>
      <c r="I4" s="14"/>
      <c r="J4" s="14"/>
      <c r="K4" s="14"/>
      <c r="L4" s="14"/>
      <c r="M4" s="13"/>
    </row>
    <row r="5" spans="2:13" ht="12.75" x14ac:dyDescent="0.2">
      <c r="B5" s="12"/>
      <c r="C5" s="26" t="s">
        <v>34</v>
      </c>
      <c r="D5" s="26"/>
      <c r="E5" s="26"/>
      <c r="F5" s="26"/>
      <c r="G5" s="26"/>
      <c r="H5" s="26"/>
      <c r="I5" s="26"/>
      <c r="J5" s="26"/>
      <c r="K5" s="26"/>
      <c r="L5" s="26"/>
      <c r="M5" s="13"/>
    </row>
    <row r="6" spans="2:13" x14ac:dyDescent="0.2">
      <c r="B6" s="12"/>
      <c r="C6" s="14"/>
      <c r="D6" s="14"/>
      <c r="E6" s="14"/>
      <c r="F6" s="14"/>
      <c r="G6" s="14"/>
      <c r="H6" s="14"/>
      <c r="I6" s="14"/>
      <c r="J6" s="14"/>
      <c r="K6" s="14"/>
      <c r="L6" s="14"/>
      <c r="M6" s="13"/>
    </row>
    <row r="7" spans="2:13" ht="16.5" customHeight="1" x14ac:dyDescent="0.2">
      <c r="B7" s="12"/>
      <c r="C7" s="15" t="s">
        <v>1</v>
      </c>
      <c r="D7" s="16" t="s">
        <v>29</v>
      </c>
      <c r="E7" s="15" t="s">
        <v>2</v>
      </c>
      <c r="F7" s="15">
        <v>6</v>
      </c>
      <c r="G7" s="14"/>
      <c r="H7" s="14"/>
      <c r="I7" s="14"/>
      <c r="J7" s="14"/>
      <c r="K7" s="14"/>
      <c r="L7" s="14"/>
      <c r="M7" s="13"/>
    </row>
    <row r="8" spans="2:13" ht="5.25" customHeight="1" x14ac:dyDescent="0.2">
      <c r="B8" s="12"/>
      <c r="C8" s="15"/>
      <c r="D8" s="16"/>
      <c r="E8" s="15"/>
      <c r="F8" s="15"/>
      <c r="G8" s="14"/>
      <c r="H8" s="14"/>
      <c r="I8" s="14"/>
      <c r="J8" s="14"/>
      <c r="K8" s="14"/>
      <c r="L8" s="14"/>
      <c r="M8" s="13"/>
    </row>
    <row r="9" spans="2:13" ht="16.5" customHeight="1" x14ac:dyDescent="0.2">
      <c r="B9" s="12"/>
      <c r="C9" s="15" t="s">
        <v>3</v>
      </c>
      <c r="D9" s="16" t="s">
        <v>30</v>
      </c>
      <c r="E9" s="15" t="s">
        <v>2</v>
      </c>
      <c r="F9" s="15">
        <v>50</v>
      </c>
      <c r="G9" s="14"/>
      <c r="H9" s="14"/>
      <c r="I9" s="14"/>
      <c r="J9" s="14"/>
      <c r="K9" s="14"/>
      <c r="L9" s="14"/>
      <c r="M9" s="13"/>
    </row>
    <row r="10" spans="2:13" ht="5.25" customHeight="1" x14ac:dyDescent="0.2">
      <c r="B10" s="12"/>
      <c r="C10" s="15"/>
      <c r="D10" s="16"/>
      <c r="E10" s="15"/>
      <c r="F10" s="15"/>
      <c r="G10" s="14"/>
      <c r="H10" s="14"/>
      <c r="I10" s="14"/>
      <c r="J10" s="14"/>
      <c r="K10" s="14"/>
      <c r="L10" s="14"/>
      <c r="M10" s="13"/>
    </row>
    <row r="11" spans="2:13" ht="16.5" customHeight="1" x14ac:dyDescent="0.2">
      <c r="B11" s="12"/>
      <c r="C11" s="15" t="s">
        <v>6</v>
      </c>
      <c r="D11" s="16" t="s">
        <v>7</v>
      </c>
      <c r="E11" s="15" t="s">
        <v>2</v>
      </c>
      <c r="F11" s="15">
        <v>6</v>
      </c>
      <c r="G11" s="14"/>
      <c r="H11" s="14"/>
      <c r="I11" s="14"/>
      <c r="J11" s="14"/>
      <c r="K11" s="14"/>
      <c r="L11" s="14"/>
      <c r="M11" s="13"/>
    </row>
    <row r="12" spans="2:13" ht="5.25" customHeight="1" x14ac:dyDescent="0.2">
      <c r="B12" s="12"/>
      <c r="C12" s="15"/>
      <c r="D12" s="16"/>
      <c r="E12" s="15"/>
      <c r="F12" s="15"/>
      <c r="G12" s="14"/>
      <c r="H12" s="14"/>
      <c r="I12" s="14"/>
      <c r="J12" s="14"/>
      <c r="K12" s="14"/>
      <c r="L12" s="14"/>
      <c r="M12" s="13"/>
    </row>
    <row r="13" spans="2:13" ht="16.5" customHeight="1" x14ac:dyDescent="0.2">
      <c r="B13" s="12"/>
      <c r="C13" s="15" t="s">
        <v>4</v>
      </c>
      <c r="D13" s="16" t="s">
        <v>5</v>
      </c>
      <c r="E13" s="15" t="s">
        <v>27</v>
      </c>
      <c r="F13" s="17">
        <f>G13/1000</f>
        <v>0.1</v>
      </c>
      <c r="G13" s="14">
        <v>100</v>
      </c>
      <c r="H13" s="14"/>
      <c r="I13" s="14"/>
      <c r="J13" s="14"/>
      <c r="K13" s="14"/>
      <c r="L13" s="14"/>
      <c r="M13" s="13"/>
    </row>
    <row r="14" spans="2:13" ht="5.25" customHeight="1" x14ac:dyDescent="0.2">
      <c r="B14" s="12"/>
      <c r="C14" s="15"/>
      <c r="D14" s="16"/>
      <c r="E14" s="15"/>
      <c r="F14" s="18"/>
      <c r="G14" s="14"/>
      <c r="H14" s="14"/>
      <c r="I14" s="14"/>
      <c r="J14" s="14"/>
      <c r="K14" s="14"/>
      <c r="L14" s="14"/>
      <c r="M14" s="13"/>
    </row>
    <row r="15" spans="2:13" ht="16.5" customHeight="1" x14ac:dyDescent="0.2"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3"/>
    </row>
    <row r="16" spans="2:13" x14ac:dyDescent="0.2">
      <c r="B16" s="1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3"/>
    </row>
    <row r="17" spans="2:13" x14ac:dyDescent="0.2">
      <c r="B17" s="1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3"/>
    </row>
    <row r="18" spans="2:13" x14ac:dyDescent="0.2">
      <c r="B18" s="1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3"/>
    </row>
    <row r="19" spans="2:13" x14ac:dyDescent="0.2">
      <c r="B19" s="1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3"/>
    </row>
    <row r="20" spans="2:13" x14ac:dyDescent="0.2"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3"/>
    </row>
    <row r="21" spans="2:13" x14ac:dyDescent="0.2">
      <c r="B21" s="1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3"/>
    </row>
    <row r="22" spans="2:13" x14ac:dyDescent="0.2">
      <c r="B22" s="1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3"/>
    </row>
    <row r="23" spans="2:13" x14ac:dyDescent="0.2">
      <c r="B23" s="1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3"/>
    </row>
    <row r="24" spans="2:13" x14ac:dyDescent="0.2">
      <c r="B24" s="1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3"/>
    </row>
    <row r="25" spans="2:13" x14ac:dyDescent="0.2">
      <c r="B25" s="1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3"/>
    </row>
    <row r="26" spans="2:13" x14ac:dyDescent="0.2">
      <c r="B26" s="1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3"/>
    </row>
    <row r="27" spans="2:13" x14ac:dyDescent="0.2"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3"/>
    </row>
    <row r="28" spans="2:13" x14ac:dyDescent="0.2">
      <c r="B28" s="1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3"/>
    </row>
    <row r="29" spans="2:13" x14ac:dyDescent="0.2">
      <c r="B29" s="12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3"/>
    </row>
    <row r="30" spans="2:13" x14ac:dyDescent="0.2">
      <c r="B30" s="12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3"/>
    </row>
    <row r="31" spans="2:13" x14ac:dyDescent="0.2">
      <c r="B31" s="1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3"/>
    </row>
    <row r="32" spans="2:13" x14ac:dyDescent="0.2">
      <c r="B32" s="12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3"/>
    </row>
    <row r="33" spans="2:13" x14ac:dyDescent="0.2">
      <c r="B33" s="1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3"/>
    </row>
    <row r="34" spans="2:13" x14ac:dyDescent="0.2">
      <c r="B34" s="1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3"/>
    </row>
    <row r="35" spans="2:13" x14ac:dyDescent="0.2">
      <c r="B35" s="12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3"/>
    </row>
    <row r="36" spans="2:13" x14ac:dyDescent="0.2">
      <c r="B36" s="1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3"/>
    </row>
    <row r="37" spans="2:13" x14ac:dyDescent="0.2">
      <c r="B37" s="1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3"/>
    </row>
    <row r="38" spans="2:13" x14ac:dyDescent="0.2">
      <c r="B38" s="1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3"/>
    </row>
    <row r="39" spans="2:13" x14ac:dyDescent="0.2">
      <c r="B39" s="1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3"/>
    </row>
    <row r="40" spans="2:13" x14ac:dyDescent="0.2">
      <c r="B40" s="1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3"/>
    </row>
    <row r="41" spans="2:13" x14ac:dyDescent="0.2">
      <c r="B41" s="1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3"/>
    </row>
    <row r="42" spans="2:13" x14ac:dyDescent="0.2">
      <c r="B42" s="1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3"/>
    </row>
    <row r="43" spans="2:13" x14ac:dyDescent="0.2">
      <c r="B43" s="1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3"/>
    </row>
    <row r="44" spans="2:13" x14ac:dyDescent="0.2">
      <c r="B44" s="1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3"/>
    </row>
    <row r="45" spans="2:13" x14ac:dyDescent="0.2">
      <c r="B45" s="1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3"/>
    </row>
    <row r="46" spans="2:13" x14ac:dyDescent="0.2">
      <c r="B46" s="1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3"/>
    </row>
    <row r="47" spans="2:13" x14ac:dyDescent="0.2">
      <c r="B47" s="1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3"/>
    </row>
    <row r="48" spans="2:13" x14ac:dyDescent="0.2">
      <c r="B48" s="12"/>
      <c r="C48" s="22" t="s">
        <v>31</v>
      </c>
      <c r="D48" s="14" t="s">
        <v>32</v>
      </c>
      <c r="E48" s="14"/>
      <c r="F48" s="14"/>
      <c r="G48" s="14"/>
      <c r="H48" s="14"/>
      <c r="I48" s="14"/>
      <c r="J48" s="14"/>
      <c r="K48" s="14"/>
      <c r="L48" s="14"/>
      <c r="M48" s="13"/>
    </row>
    <row r="49" spans="2:13" x14ac:dyDescent="0.2">
      <c r="B49" s="12"/>
      <c r="C49" s="14"/>
      <c r="D49" s="14" t="s">
        <v>33</v>
      </c>
      <c r="E49" s="14"/>
      <c r="F49" s="14"/>
      <c r="G49" s="14"/>
      <c r="H49" s="14"/>
      <c r="I49" s="14"/>
      <c r="J49" s="14"/>
      <c r="K49" s="14"/>
      <c r="L49" s="14"/>
      <c r="M49" s="13"/>
    </row>
    <row r="50" spans="2:13" x14ac:dyDescent="0.2">
      <c r="B50" s="12"/>
      <c r="C50" s="14"/>
      <c r="D50" s="14" t="s">
        <v>35</v>
      </c>
      <c r="E50" s="14"/>
      <c r="F50" s="14"/>
      <c r="G50" s="14"/>
      <c r="H50" s="14"/>
      <c r="I50" s="14"/>
      <c r="J50" s="14"/>
      <c r="K50" s="14"/>
      <c r="L50" s="14"/>
      <c r="M50" s="13"/>
    </row>
    <row r="51" spans="2:13" ht="12" thickBot="1" x14ac:dyDescent="0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60" spans="2:13" x14ac:dyDescent="0.2">
      <c r="C60" s="5"/>
      <c r="D60" s="3"/>
      <c r="E60" s="3"/>
    </row>
    <row r="61" spans="2:13" x14ac:dyDescent="0.2">
      <c r="C61" s="5"/>
      <c r="D61" s="3"/>
      <c r="E61" s="3"/>
    </row>
    <row r="62" spans="2:13" x14ac:dyDescent="0.2">
      <c r="C62" s="5"/>
      <c r="D62" s="3"/>
      <c r="E62" s="3"/>
    </row>
    <row r="63" spans="2:13" x14ac:dyDescent="0.2">
      <c r="C63" s="5"/>
      <c r="D63" s="3"/>
      <c r="E63" s="3"/>
    </row>
    <row r="64" spans="2:13" x14ac:dyDescent="0.2">
      <c r="C64" s="5"/>
      <c r="D64" s="3"/>
      <c r="E64" s="3"/>
    </row>
    <row r="65" spans="3:5" x14ac:dyDescent="0.2">
      <c r="C65" s="5"/>
      <c r="D65" s="3"/>
      <c r="E65" s="3"/>
    </row>
    <row r="66" spans="3:5" x14ac:dyDescent="0.2">
      <c r="C66" s="5"/>
      <c r="D66" s="3"/>
      <c r="E66" s="3"/>
    </row>
    <row r="67" spans="3:5" x14ac:dyDescent="0.2">
      <c r="C67" s="5"/>
      <c r="D67" s="3"/>
      <c r="E67" s="3"/>
    </row>
    <row r="68" spans="3:5" x14ac:dyDescent="0.2">
      <c r="C68" s="5"/>
      <c r="D68" s="3"/>
      <c r="E68" s="3"/>
    </row>
    <row r="69" spans="3:5" x14ac:dyDescent="0.2">
      <c r="C69" s="5"/>
      <c r="D69" s="3"/>
      <c r="E69" s="3"/>
    </row>
  </sheetData>
  <mergeCells count="2">
    <mergeCell ref="C3:L3"/>
    <mergeCell ref="C5:L5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1" r:id="rId4" name="ScrollBar1">
          <controlPr defaultSize="0" autoLine="0" autoPict="0" linkedCell="hloubka1" r:id="rId5">
            <anchor moveWithCells="1" sizeWithCells="1">
              <from>
                <xdr:col>6</xdr:col>
                <xdr:colOff>0</xdr:colOff>
                <xdr:row>6</xdr:row>
                <xdr:rowOff>0</xdr:rowOff>
              </from>
              <to>
                <xdr:col>12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2051" r:id="rId4" name="ScrollBar1"/>
      </mc:Fallback>
    </mc:AlternateContent>
    <mc:AlternateContent xmlns:mc="http://schemas.openxmlformats.org/markup-compatibility/2006">
      <mc:Choice Requires="x14">
        <control shapeId="2052" r:id="rId6" name="ScrollBar2">
          <controlPr defaultSize="0" autoLine="0" autoPict="0" linkedCell="hloubka2" r:id="rId7">
            <anchor moveWithCells="1" sizeWithCells="1">
              <from>
                <xdr:col>6</xdr:col>
                <xdr:colOff>0</xdr:colOff>
                <xdr:row>8</xdr:row>
                <xdr:rowOff>0</xdr:rowOff>
              </from>
              <to>
                <xdr:col>12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2052" r:id="rId6" name="ScrollBar2"/>
      </mc:Fallback>
    </mc:AlternateContent>
    <mc:AlternateContent xmlns:mc="http://schemas.openxmlformats.org/markup-compatibility/2006">
      <mc:Choice Requires="x14">
        <control shapeId="2053" r:id="rId8" name="ScrollBar3">
          <controlPr defaultSize="0" autoLine="0" autoPict="0" linkedCell="mocnost2" r:id="rId5">
            <anchor moveWithCells="1" sizeWithCells="1">
              <from>
                <xdr:col>6</xdr:col>
                <xdr:colOff>0</xdr:colOff>
                <xdr:row>10</xdr:row>
                <xdr:rowOff>0</xdr:rowOff>
              </from>
              <to>
                <xdr:col>12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2053" r:id="rId8" name="ScrollBar3"/>
      </mc:Fallback>
    </mc:AlternateContent>
    <mc:AlternateContent xmlns:mc="http://schemas.openxmlformats.org/markup-compatibility/2006">
      <mc:Choice Requires="x14">
        <control shapeId="2054" r:id="rId9" name="ScrollBar4">
          <controlPr defaultSize="0" autoLine="0" autoPict="0" linkedCell="G13" r:id="rId10">
            <anchor moveWithCells="1" sizeWithCells="1">
              <from>
                <xdr:col>6</xdr:col>
                <xdr:colOff>0</xdr:colOff>
                <xdr:row>12</xdr:row>
                <xdr:rowOff>0</xdr:rowOff>
              </from>
              <to>
                <xdr:col>12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2054" r:id="rId9" name="ScrollBar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L63"/>
  <sheetViews>
    <sheetView workbookViewId="0">
      <selection activeCell="J4" sqref="J4:K5"/>
    </sheetView>
  </sheetViews>
  <sheetFormatPr defaultRowHeight="11.25" x14ac:dyDescent="0.2"/>
  <cols>
    <col min="1" max="1" width="9.85546875" style="1" customWidth="1"/>
    <col min="2" max="12" width="7.140625" style="1" customWidth="1"/>
    <col min="13" max="16384" width="9.140625" style="1"/>
  </cols>
  <sheetData>
    <row r="1" spans="1:12" ht="13.5" thickBot="1" x14ac:dyDescent="0.25">
      <c r="A1" s="27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4" spans="1:12" x14ac:dyDescent="0.2">
      <c r="A4" s="8" t="s">
        <v>12</v>
      </c>
      <c r="C4" s="1" t="s">
        <v>13</v>
      </c>
      <c r="D4" s="1">
        <v>-80</v>
      </c>
      <c r="F4" s="1" t="s">
        <v>37</v>
      </c>
      <c r="G4" s="1" t="s">
        <v>11</v>
      </c>
      <c r="H4" s="1">
        <f>-mocnost2</f>
        <v>-6</v>
      </c>
    </row>
    <row r="5" spans="1:12" x14ac:dyDescent="0.2">
      <c r="C5" s="1" t="s">
        <v>14</v>
      </c>
      <c r="D5" s="1">
        <v>80</v>
      </c>
      <c r="G5" s="1" t="s">
        <v>38</v>
      </c>
      <c r="H5" s="1">
        <f>-hloubka1</f>
        <v>-6</v>
      </c>
    </row>
    <row r="6" spans="1:12" x14ac:dyDescent="0.2">
      <c r="C6" s="1" t="s">
        <v>8</v>
      </c>
      <c r="D6" s="1">
        <v>51</v>
      </c>
      <c r="F6" s="1" t="s">
        <v>39</v>
      </c>
      <c r="G6" s="1" t="s">
        <v>11</v>
      </c>
      <c r="H6" s="1">
        <f>mocnost2</f>
        <v>6</v>
      </c>
    </row>
    <row r="7" spans="1:12" x14ac:dyDescent="0.2">
      <c r="C7" s="1" t="s">
        <v>9</v>
      </c>
      <c r="D7" s="1">
        <f>(StopP-StartP)/(PocetP-1)</f>
        <v>3.2</v>
      </c>
      <c r="G7" s="1" t="s">
        <v>38</v>
      </c>
      <c r="H7" s="1">
        <f>-hloubka2</f>
        <v>-50</v>
      </c>
    </row>
    <row r="8" spans="1:12" x14ac:dyDescent="0.2">
      <c r="A8" s="2" t="s">
        <v>26</v>
      </c>
      <c r="B8" s="7" t="s">
        <v>25</v>
      </c>
      <c r="C8" s="2" t="s">
        <v>28</v>
      </c>
      <c r="D8" s="4">
        <v>9.9999999999999995E-8</v>
      </c>
    </row>
    <row r="12" spans="1:12" ht="12" thickBot="1" x14ac:dyDescent="0.25">
      <c r="A12" s="6" t="s">
        <v>10</v>
      </c>
      <c r="B12" s="6" t="s">
        <v>11</v>
      </c>
      <c r="C12" s="6" t="s">
        <v>15</v>
      </c>
      <c r="D12" s="6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</row>
    <row r="13" spans="1:12" x14ac:dyDescent="0.2">
      <c r="A13" s="1">
        <v>1</v>
      </c>
      <c r="B13" s="3">
        <f t="shared" ref="B13:B63" si="0">StartP+(A13-1)*KrokP</f>
        <v>-80</v>
      </c>
      <c r="C13" s="3">
        <f>(B13+mocnost2)/hloubka1</f>
        <v>-12.333333333333334</v>
      </c>
      <c r="D13" s="3">
        <f>(B13-mocnost2)/hloubka1</f>
        <v>-14.333333333333334</v>
      </c>
      <c r="E13" s="3">
        <f>(B13+mocnost2)/hloubka2</f>
        <v>-1.48</v>
      </c>
      <c r="F13" s="3">
        <f>(B13-mocnost2)/hloubka2</f>
        <v>-1.72</v>
      </c>
      <c r="G13" s="3">
        <f>1+C13^2</f>
        <v>153.11111111111111</v>
      </c>
      <c r="H13" s="3">
        <f>1+D13^2</f>
        <v>206.44444444444446</v>
      </c>
      <c r="I13" s="3">
        <f>1+E13^2</f>
        <v>3.1903999999999999</v>
      </c>
      <c r="J13" s="3">
        <f>1+F13^2</f>
        <v>3.9583999999999997</v>
      </c>
      <c r="K13" s="3">
        <f>2*konstC*magnetizace*(ATAN(C13)-ATAN(D13)-ATAN(E13)+ATAN(F13))*1000000000</f>
        <v>-1.1267381388004161</v>
      </c>
      <c r="L13" s="3">
        <f>konstC*magnetizace*(-LN(I13/J13)+LN(G13/H13))*1000000000</f>
        <v>-0.83173865369530375</v>
      </c>
    </row>
    <row r="14" spans="1:12" x14ac:dyDescent="0.2">
      <c r="A14" s="1">
        <v>2</v>
      </c>
      <c r="B14" s="3">
        <f t="shared" si="0"/>
        <v>-76.8</v>
      </c>
      <c r="C14" s="3">
        <f t="shared" ref="C14:C63" si="1">(B14+mocnost2)/hloubka1</f>
        <v>-11.799999999999999</v>
      </c>
      <c r="D14" s="3">
        <f t="shared" ref="D14:D63" si="2">(B14-mocnost2)/hloubka1</f>
        <v>-13.799999999999999</v>
      </c>
      <c r="E14" s="3">
        <f t="shared" ref="E14:E63" si="3">(B14+mocnost2)/hloubka2</f>
        <v>-1.4159999999999999</v>
      </c>
      <c r="F14" s="3">
        <f t="shared" ref="F14:F63" si="4">(B14-mocnost2)/hloubka2</f>
        <v>-1.6559999999999999</v>
      </c>
      <c r="G14" s="3">
        <f t="shared" ref="G14:G63" si="5">1+C14^2</f>
        <v>140.23999999999998</v>
      </c>
      <c r="H14" s="3">
        <f t="shared" ref="H14:H63" si="6">1+D14^2</f>
        <v>191.43999999999997</v>
      </c>
      <c r="I14" s="3">
        <f t="shared" ref="I14:I63" si="7">1+E14^2</f>
        <v>3.0050559999999997</v>
      </c>
      <c r="J14" s="3">
        <f t="shared" ref="J14:J63" si="8">1+F14^2</f>
        <v>3.7423359999999999</v>
      </c>
      <c r="K14" s="3">
        <f t="shared" ref="K14:K63" si="9">2*konstC*magnetizace*(ATAN(C14)-ATAN(D14)-ATAN(E14)+ATAN(F14))*1000000000</f>
        <v>-1.1884386703213368</v>
      </c>
      <c r="L14" s="3">
        <f t="shared" ref="L14:L63" si="10">konstC*magnetizace*(-LN(I14/J14)+LN(G14/H14))*1000000000</f>
        <v>-0.91805391031794559</v>
      </c>
    </row>
    <row r="15" spans="1:12" x14ac:dyDescent="0.2">
      <c r="A15" s="1">
        <v>3</v>
      </c>
      <c r="B15" s="3">
        <f t="shared" si="0"/>
        <v>-73.599999999999994</v>
      </c>
      <c r="C15" s="3">
        <f t="shared" si="1"/>
        <v>-11.266666666666666</v>
      </c>
      <c r="D15" s="3">
        <f t="shared" si="2"/>
        <v>-13.266666666666666</v>
      </c>
      <c r="E15" s="3">
        <f t="shared" si="3"/>
        <v>-1.3519999999999999</v>
      </c>
      <c r="F15" s="3">
        <f t="shared" si="4"/>
        <v>-1.5919999999999999</v>
      </c>
      <c r="G15" s="3">
        <f t="shared" si="5"/>
        <v>127.93777777777775</v>
      </c>
      <c r="H15" s="3">
        <f t="shared" si="6"/>
        <v>177.00444444444443</v>
      </c>
      <c r="I15" s="3">
        <f t="shared" si="7"/>
        <v>2.8279039999999998</v>
      </c>
      <c r="J15" s="3">
        <f t="shared" si="8"/>
        <v>3.5344639999999994</v>
      </c>
      <c r="K15" s="3">
        <f t="shared" si="9"/>
        <v>-1.2539093407783519</v>
      </c>
      <c r="L15" s="3">
        <f t="shared" si="10"/>
        <v>-1.0160494744154409</v>
      </c>
    </row>
    <row r="16" spans="1:12" x14ac:dyDescent="0.2">
      <c r="A16" s="1">
        <v>4</v>
      </c>
      <c r="B16" s="3">
        <f t="shared" si="0"/>
        <v>-70.400000000000006</v>
      </c>
      <c r="C16" s="3">
        <f t="shared" si="1"/>
        <v>-10.733333333333334</v>
      </c>
      <c r="D16" s="3">
        <f t="shared" si="2"/>
        <v>-12.733333333333334</v>
      </c>
      <c r="E16" s="3">
        <f t="shared" si="3"/>
        <v>-1.288</v>
      </c>
      <c r="F16" s="3">
        <f t="shared" si="4"/>
        <v>-1.528</v>
      </c>
      <c r="G16" s="3">
        <f t="shared" si="5"/>
        <v>116.20444444444446</v>
      </c>
      <c r="H16" s="3">
        <f t="shared" si="6"/>
        <v>163.13777777777781</v>
      </c>
      <c r="I16" s="3">
        <f t="shared" si="7"/>
        <v>2.658944</v>
      </c>
      <c r="J16" s="3">
        <f t="shared" si="8"/>
        <v>3.334784</v>
      </c>
      <c r="K16" s="3">
        <f t="shared" si="9"/>
        <v>-1.3231777767240382</v>
      </c>
      <c r="L16" s="3">
        <f t="shared" si="10"/>
        <v>-1.1276515613275713</v>
      </c>
    </row>
    <row r="17" spans="1:12" x14ac:dyDescent="0.2">
      <c r="A17" s="1">
        <v>5</v>
      </c>
      <c r="B17" s="3">
        <f t="shared" si="0"/>
        <v>-67.2</v>
      </c>
      <c r="C17" s="3">
        <f t="shared" si="1"/>
        <v>-10.200000000000001</v>
      </c>
      <c r="D17" s="3">
        <f t="shared" si="2"/>
        <v>-12.200000000000001</v>
      </c>
      <c r="E17" s="3">
        <f t="shared" si="3"/>
        <v>-1.224</v>
      </c>
      <c r="F17" s="3">
        <f t="shared" si="4"/>
        <v>-1.464</v>
      </c>
      <c r="G17" s="3">
        <f t="shared" si="5"/>
        <v>105.04000000000002</v>
      </c>
      <c r="H17" s="3">
        <f t="shared" si="6"/>
        <v>149.84000000000003</v>
      </c>
      <c r="I17" s="3">
        <f t="shared" si="7"/>
        <v>2.498176</v>
      </c>
      <c r="J17" s="3">
        <f t="shared" si="8"/>
        <v>3.1432959999999999</v>
      </c>
      <c r="K17" s="3">
        <f t="shared" si="9"/>
        <v>-1.3961705256683479</v>
      </c>
      <c r="L17" s="3">
        <f t="shared" si="10"/>
        <v>-1.2551576280944792</v>
      </c>
    </row>
    <row r="18" spans="1:12" x14ac:dyDescent="0.2">
      <c r="A18" s="1">
        <v>6</v>
      </c>
      <c r="B18" s="3">
        <f t="shared" si="0"/>
        <v>-64</v>
      </c>
      <c r="C18" s="3">
        <f t="shared" si="1"/>
        <v>-9.6666666666666661</v>
      </c>
      <c r="D18" s="3">
        <f t="shared" si="2"/>
        <v>-11.666666666666666</v>
      </c>
      <c r="E18" s="3">
        <f t="shared" si="3"/>
        <v>-1.1599999999999999</v>
      </c>
      <c r="F18" s="3">
        <f t="shared" si="4"/>
        <v>-1.4</v>
      </c>
      <c r="G18" s="3">
        <f t="shared" si="5"/>
        <v>94.444444444444429</v>
      </c>
      <c r="H18" s="3">
        <f t="shared" si="6"/>
        <v>137.11111111111109</v>
      </c>
      <c r="I18" s="3">
        <f t="shared" si="7"/>
        <v>2.3456000000000001</v>
      </c>
      <c r="J18" s="3">
        <f t="shared" si="8"/>
        <v>2.96</v>
      </c>
      <c r="K18" s="3">
        <f t="shared" si="9"/>
        <v>-1.4726664982438176</v>
      </c>
      <c r="L18" s="3">
        <f t="shared" si="10"/>
        <v>-1.4013181935519725</v>
      </c>
    </row>
    <row r="19" spans="1:12" x14ac:dyDescent="0.2">
      <c r="A19" s="1">
        <v>7</v>
      </c>
      <c r="B19" s="3">
        <f t="shared" si="0"/>
        <v>-60.8</v>
      </c>
      <c r="C19" s="3">
        <f t="shared" si="1"/>
        <v>-9.1333333333333329</v>
      </c>
      <c r="D19" s="3">
        <f t="shared" si="2"/>
        <v>-11.133333333333333</v>
      </c>
      <c r="E19" s="3">
        <f t="shared" si="3"/>
        <v>-1.0959999999999999</v>
      </c>
      <c r="F19" s="3">
        <f t="shared" si="4"/>
        <v>-1.3359999999999999</v>
      </c>
      <c r="G19" s="3">
        <f t="shared" si="5"/>
        <v>84.417777777777772</v>
      </c>
      <c r="H19" s="3">
        <f t="shared" si="6"/>
        <v>124.9511111111111</v>
      </c>
      <c r="I19" s="3">
        <f t="shared" si="7"/>
        <v>2.2012159999999996</v>
      </c>
      <c r="J19" s="3">
        <f t="shared" si="8"/>
        <v>2.7848959999999998</v>
      </c>
      <c r="K19" s="3">
        <f t="shared" si="9"/>
        <v>-1.5522320571216786</v>
      </c>
      <c r="L19" s="3">
        <f t="shared" si="10"/>
        <v>-1.5694393825481023</v>
      </c>
    </row>
    <row r="20" spans="1:12" x14ac:dyDescent="0.2">
      <c r="A20" s="1">
        <v>8</v>
      </c>
      <c r="B20" s="3">
        <f t="shared" si="0"/>
        <v>-57.599999999999994</v>
      </c>
      <c r="C20" s="3">
        <f t="shared" si="1"/>
        <v>-8.6</v>
      </c>
      <c r="D20" s="3">
        <f t="shared" si="2"/>
        <v>-10.6</v>
      </c>
      <c r="E20" s="3">
        <f t="shared" si="3"/>
        <v>-1.0319999999999998</v>
      </c>
      <c r="F20" s="3">
        <f t="shared" si="4"/>
        <v>-1.2719999999999998</v>
      </c>
      <c r="G20" s="3">
        <f t="shared" si="5"/>
        <v>74.959999999999994</v>
      </c>
      <c r="H20" s="3">
        <f t="shared" si="6"/>
        <v>113.36</v>
      </c>
      <c r="I20" s="3">
        <f t="shared" si="7"/>
        <v>2.0650239999999993</v>
      </c>
      <c r="J20" s="3">
        <f t="shared" si="8"/>
        <v>2.6179839999999994</v>
      </c>
      <c r="K20" s="3">
        <f t="shared" si="9"/>
        <v>-1.6341302488814471</v>
      </c>
      <c r="L20" s="3">
        <f t="shared" si="10"/>
        <v>-1.7635125014023578</v>
      </c>
    </row>
    <row r="21" spans="1:12" x14ac:dyDescent="0.2">
      <c r="A21" s="1">
        <v>9</v>
      </c>
      <c r="B21" s="3">
        <f t="shared" si="0"/>
        <v>-54.4</v>
      </c>
      <c r="C21" s="3">
        <f t="shared" si="1"/>
        <v>-8.0666666666666664</v>
      </c>
      <c r="D21" s="3">
        <f t="shared" si="2"/>
        <v>-10.066666666666666</v>
      </c>
      <c r="E21" s="3">
        <f t="shared" si="3"/>
        <v>-0.96799999999999997</v>
      </c>
      <c r="F21" s="3">
        <f t="shared" si="4"/>
        <v>-1.208</v>
      </c>
      <c r="G21" s="3">
        <f t="shared" si="5"/>
        <v>66.071111111111108</v>
      </c>
      <c r="H21" s="3">
        <f t="shared" si="6"/>
        <v>102.33777777777777</v>
      </c>
      <c r="I21" s="3">
        <f t="shared" si="7"/>
        <v>1.9370240000000001</v>
      </c>
      <c r="J21" s="3">
        <f t="shared" si="8"/>
        <v>2.4592640000000001</v>
      </c>
      <c r="K21" s="3">
        <f t="shared" si="9"/>
        <v>-1.7171931739266788</v>
      </c>
      <c r="L21" s="3">
        <f t="shared" si="10"/>
        <v>-1.988379424036957</v>
      </c>
    </row>
    <row r="22" spans="1:12" x14ac:dyDescent="0.2">
      <c r="A22" s="1">
        <v>10</v>
      </c>
      <c r="B22" s="3">
        <f t="shared" si="0"/>
        <v>-51.2</v>
      </c>
      <c r="C22" s="3">
        <f t="shared" si="1"/>
        <v>-7.5333333333333341</v>
      </c>
      <c r="D22" s="3">
        <f t="shared" si="2"/>
        <v>-9.5333333333333332</v>
      </c>
      <c r="E22" s="3">
        <f t="shared" si="3"/>
        <v>-0.90400000000000003</v>
      </c>
      <c r="F22" s="3">
        <f t="shared" si="4"/>
        <v>-1.1440000000000001</v>
      </c>
      <c r="G22" s="3">
        <f t="shared" si="5"/>
        <v>57.751111111111122</v>
      </c>
      <c r="H22" s="3">
        <f t="shared" si="6"/>
        <v>91.884444444444441</v>
      </c>
      <c r="I22" s="3">
        <f t="shared" si="7"/>
        <v>1.8172160000000002</v>
      </c>
      <c r="J22" s="3">
        <f t="shared" si="8"/>
        <v>2.3087360000000006</v>
      </c>
      <c r="K22" s="3">
        <f t="shared" si="9"/>
        <v>-1.7996409731054808</v>
      </c>
      <c r="L22" s="3">
        <f t="shared" si="10"/>
        <v>-2.2499463068132814</v>
      </c>
    </row>
    <row r="23" spans="1:12" x14ac:dyDescent="0.2">
      <c r="A23" s="1">
        <v>11</v>
      </c>
      <c r="B23" s="3">
        <f t="shared" si="0"/>
        <v>-48</v>
      </c>
      <c r="C23" s="3">
        <f t="shared" si="1"/>
        <v>-7</v>
      </c>
      <c r="D23" s="3">
        <f t="shared" si="2"/>
        <v>-9</v>
      </c>
      <c r="E23" s="3">
        <f t="shared" si="3"/>
        <v>-0.84</v>
      </c>
      <c r="F23" s="3">
        <f t="shared" si="4"/>
        <v>-1.08</v>
      </c>
      <c r="G23" s="3">
        <f t="shared" si="5"/>
        <v>50</v>
      </c>
      <c r="H23" s="3">
        <f t="shared" si="6"/>
        <v>82</v>
      </c>
      <c r="I23" s="3">
        <f t="shared" si="7"/>
        <v>1.7056</v>
      </c>
      <c r="J23" s="3">
        <f t="shared" si="8"/>
        <v>2.1664000000000003</v>
      </c>
      <c r="K23" s="3">
        <f t="shared" si="9"/>
        <v>-1.8788219053380995</v>
      </c>
      <c r="L23" s="3">
        <f t="shared" si="10"/>
        <v>-2.5554639308967646</v>
      </c>
    </row>
    <row r="24" spans="1:12" x14ac:dyDescent="0.2">
      <c r="A24" s="1">
        <v>12</v>
      </c>
      <c r="B24" s="3">
        <f t="shared" si="0"/>
        <v>-44.8</v>
      </c>
      <c r="C24" s="3">
        <f t="shared" si="1"/>
        <v>-6.4666666666666659</v>
      </c>
      <c r="D24" s="3">
        <f t="shared" si="2"/>
        <v>-8.4666666666666668</v>
      </c>
      <c r="E24" s="3">
        <f t="shared" si="3"/>
        <v>-0.77599999999999991</v>
      </c>
      <c r="F24" s="3">
        <f t="shared" si="4"/>
        <v>-1.016</v>
      </c>
      <c r="G24" s="3">
        <f t="shared" si="5"/>
        <v>42.817777777777771</v>
      </c>
      <c r="H24" s="3">
        <f t="shared" si="6"/>
        <v>72.684444444444452</v>
      </c>
      <c r="I24" s="3">
        <f t="shared" si="7"/>
        <v>1.6021759999999998</v>
      </c>
      <c r="J24" s="3">
        <f t="shared" si="8"/>
        <v>2.0322560000000003</v>
      </c>
      <c r="K24" s="3">
        <f t="shared" si="9"/>
        <v>-1.9508327081784893</v>
      </c>
      <c r="L24" s="3">
        <f t="shared" si="10"/>
        <v>-2.9139020678226855</v>
      </c>
    </row>
    <row r="25" spans="1:12" x14ac:dyDescent="0.2">
      <c r="A25" s="1">
        <v>13</v>
      </c>
      <c r="B25" s="3">
        <f t="shared" si="0"/>
        <v>-41.599999999999994</v>
      </c>
      <c r="C25" s="3">
        <f t="shared" si="1"/>
        <v>-5.9333333333333327</v>
      </c>
      <c r="D25" s="3">
        <f t="shared" si="2"/>
        <v>-7.9333333333333327</v>
      </c>
      <c r="E25" s="3">
        <f t="shared" si="3"/>
        <v>-0.71199999999999986</v>
      </c>
      <c r="F25" s="3">
        <f t="shared" si="4"/>
        <v>-0.95199999999999985</v>
      </c>
      <c r="G25" s="3">
        <f t="shared" si="5"/>
        <v>36.204444444444434</v>
      </c>
      <c r="H25" s="3">
        <f t="shared" si="6"/>
        <v>63.937777777777768</v>
      </c>
      <c r="I25" s="3">
        <f t="shared" si="7"/>
        <v>1.5069439999999998</v>
      </c>
      <c r="J25" s="3">
        <f t="shared" si="8"/>
        <v>1.9063039999999996</v>
      </c>
      <c r="K25" s="3">
        <f t="shared" si="9"/>
        <v>-2.009951394341416</v>
      </c>
      <c r="L25" s="3">
        <f t="shared" si="10"/>
        <v>-3.3364597241127312</v>
      </c>
    </row>
    <row r="26" spans="1:12" x14ac:dyDescent="0.2">
      <c r="A26" s="1">
        <v>14</v>
      </c>
      <c r="B26" s="3">
        <f t="shared" si="0"/>
        <v>-38.4</v>
      </c>
      <c r="C26" s="3">
        <f t="shared" si="1"/>
        <v>-5.3999999999999995</v>
      </c>
      <c r="D26" s="3">
        <f t="shared" si="2"/>
        <v>-7.3999999999999995</v>
      </c>
      <c r="E26" s="3">
        <f t="shared" si="3"/>
        <v>-0.64800000000000002</v>
      </c>
      <c r="F26" s="3">
        <f t="shared" si="4"/>
        <v>-0.88800000000000001</v>
      </c>
      <c r="G26" s="3">
        <f t="shared" si="5"/>
        <v>30.159999999999993</v>
      </c>
      <c r="H26" s="3">
        <f t="shared" si="6"/>
        <v>55.759999999999991</v>
      </c>
      <c r="I26" s="3">
        <f t="shared" si="7"/>
        <v>1.4199040000000001</v>
      </c>
      <c r="J26" s="3">
        <f t="shared" si="8"/>
        <v>1.7885439999999999</v>
      </c>
      <c r="K26" s="3">
        <f t="shared" si="9"/>
        <v>-2.0477646874705129</v>
      </c>
      <c r="L26" s="3">
        <f t="shared" si="10"/>
        <v>-3.8372760597072499</v>
      </c>
    </row>
    <row r="27" spans="1:12" x14ac:dyDescent="0.2">
      <c r="A27" s="1">
        <v>15</v>
      </c>
      <c r="B27" s="3">
        <f t="shared" si="0"/>
        <v>-35.199999999999996</v>
      </c>
      <c r="C27" s="3">
        <f t="shared" si="1"/>
        <v>-4.8666666666666663</v>
      </c>
      <c r="D27" s="3">
        <f t="shared" si="2"/>
        <v>-6.8666666666666663</v>
      </c>
      <c r="E27" s="3">
        <f t="shared" si="3"/>
        <v>-0.58399999999999996</v>
      </c>
      <c r="F27" s="3">
        <f t="shared" si="4"/>
        <v>-0.82399999999999995</v>
      </c>
      <c r="G27" s="3">
        <f t="shared" si="5"/>
        <v>24.684444444444441</v>
      </c>
      <c r="H27" s="3">
        <f t="shared" si="6"/>
        <v>48.151111111111106</v>
      </c>
      <c r="I27" s="3">
        <f t="shared" si="7"/>
        <v>1.341056</v>
      </c>
      <c r="J27" s="3">
        <f t="shared" si="8"/>
        <v>1.678976</v>
      </c>
      <c r="K27" s="3">
        <f t="shared" si="9"/>
        <v>-2.0517758496680605</v>
      </c>
      <c r="L27" s="3">
        <f t="shared" si="10"/>
        <v>-4.4344422788891862</v>
      </c>
    </row>
    <row r="28" spans="1:12" x14ac:dyDescent="0.2">
      <c r="A28" s="1">
        <v>16</v>
      </c>
      <c r="B28" s="3">
        <f t="shared" si="0"/>
        <v>-32</v>
      </c>
      <c r="C28" s="3">
        <f t="shared" si="1"/>
        <v>-4.333333333333333</v>
      </c>
      <c r="D28" s="3">
        <f t="shared" si="2"/>
        <v>-6.333333333333333</v>
      </c>
      <c r="E28" s="3">
        <f t="shared" si="3"/>
        <v>-0.52</v>
      </c>
      <c r="F28" s="3">
        <f t="shared" si="4"/>
        <v>-0.76</v>
      </c>
      <c r="G28" s="3">
        <f t="shared" si="5"/>
        <v>19.777777777777775</v>
      </c>
      <c r="H28" s="3">
        <f t="shared" si="6"/>
        <v>41.111111111111107</v>
      </c>
      <c r="I28" s="3">
        <f t="shared" si="7"/>
        <v>1.2704</v>
      </c>
      <c r="J28" s="3">
        <f t="shared" si="8"/>
        <v>1.5775999999999999</v>
      </c>
      <c r="K28" s="3">
        <f t="shared" si="9"/>
        <v>-2.0030837269496171</v>
      </c>
      <c r="L28" s="3">
        <f t="shared" si="10"/>
        <v>-5.1514656199068529</v>
      </c>
    </row>
    <row r="29" spans="1:12" x14ac:dyDescent="0.2">
      <c r="A29" s="1">
        <v>17</v>
      </c>
      <c r="B29" s="3">
        <f t="shared" si="0"/>
        <v>-28.799999999999997</v>
      </c>
      <c r="C29" s="3">
        <f t="shared" si="1"/>
        <v>-3.7999999999999994</v>
      </c>
      <c r="D29" s="3">
        <f t="shared" si="2"/>
        <v>-5.8</v>
      </c>
      <c r="E29" s="3">
        <f t="shared" si="3"/>
        <v>-0.45599999999999996</v>
      </c>
      <c r="F29" s="3">
        <f t="shared" si="4"/>
        <v>-0.69599999999999995</v>
      </c>
      <c r="G29" s="3">
        <f t="shared" si="5"/>
        <v>15.439999999999996</v>
      </c>
      <c r="H29" s="3">
        <f t="shared" si="6"/>
        <v>34.64</v>
      </c>
      <c r="I29" s="3">
        <f t="shared" si="7"/>
        <v>1.2079359999999999</v>
      </c>
      <c r="J29" s="3">
        <f t="shared" si="8"/>
        <v>1.484416</v>
      </c>
      <c r="K29" s="3">
        <f t="shared" si="9"/>
        <v>-1.8723107496746041</v>
      </c>
      <c r="L29" s="3">
        <f t="shared" si="10"/>
        <v>-6.0193922816223422</v>
      </c>
    </row>
    <row r="30" spans="1:12" x14ac:dyDescent="0.2">
      <c r="A30" s="1">
        <v>18</v>
      </c>
      <c r="B30" s="3">
        <f t="shared" si="0"/>
        <v>-25.599999999999994</v>
      </c>
      <c r="C30" s="3">
        <f t="shared" si="1"/>
        <v>-3.2666666666666657</v>
      </c>
      <c r="D30" s="3">
        <f t="shared" si="2"/>
        <v>-5.2666666666666657</v>
      </c>
      <c r="E30" s="3">
        <f t="shared" si="3"/>
        <v>-0.3919999999999999</v>
      </c>
      <c r="F30" s="3">
        <f t="shared" si="4"/>
        <v>-0.6319999999999999</v>
      </c>
      <c r="G30" s="3">
        <f t="shared" si="5"/>
        <v>11.671111111111104</v>
      </c>
      <c r="H30" s="3">
        <f t="shared" si="6"/>
        <v>28.737777777777769</v>
      </c>
      <c r="I30" s="3">
        <f t="shared" si="7"/>
        <v>1.153664</v>
      </c>
      <c r="J30" s="3">
        <f t="shared" si="8"/>
        <v>1.3994239999999998</v>
      </c>
      <c r="K30" s="3">
        <f t="shared" si="9"/>
        <v>-1.6120379160488152</v>
      </c>
      <c r="L30" s="3">
        <f t="shared" si="10"/>
        <v>-7.0797814454456232</v>
      </c>
    </row>
    <row r="31" spans="1:12" x14ac:dyDescent="0.2">
      <c r="A31" s="1">
        <v>19</v>
      </c>
      <c r="B31" s="3">
        <f t="shared" si="0"/>
        <v>-22.4</v>
      </c>
      <c r="C31" s="3">
        <f t="shared" si="1"/>
        <v>-2.7333333333333329</v>
      </c>
      <c r="D31" s="3">
        <f t="shared" si="2"/>
        <v>-4.7333333333333334</v>
      </c>
      <c r="E31" s="3">
        <f t="shared" si="3"/>
        <v>-0.32799999999999996</v>
      </c>
      <c r="F31" s="3">
        <f t="shared" si="4"/>
        <v>-0.56799999999999995</v>
      </c>
      <c r="G31" s="3">
        <f t="shared" si="5"/>
        <v>8.4711111111111101</v>
      </c>
      <c r="H31" s="3">
        <f t="shared" si="6"/>
        <v>23.404444444444444</v>
      </c>
      <c r="I31" s="3">
        <f t="shared" si="7"/>
        <v>1.1075839999999999</v>
      </c>
      <c r="J31" s="3">
        <f t="shared" si="8"/>
        <v>1.322624</v>
      </c>
      <c r="K31" s="3">
        <f t="shared" si="9"/>
        <v>-1.1418556772860433</v>
      </c>
      <c r="L31" s="3">
        <f t="shared" si="10"/>
        <v>-8.3882768023449117</v>
      </c>
    </row>
    <row r="32" spans="1:12" x14ac:dyDescent="0.2">
      <c r="A32" s="1">
        <v>20</v>
      </c>
      <c r="B32" s="3">
        <f t="shared" si="0"/>
        <v>-19.199999999999996</v>
      </c>
      <c r="C32" s="3">
        <f t="shared" si="1"/>
        <v>-2.1999999999999993</v>
      </c>
      <c r="D32" s="3">
        <f t="shared" si="2"/>
        <v>-4.1999999999999993</v>
      </c>
      <c r="E32" s="3">
        <f t="shared" si="3"/>
        <v>-0.2639999999999999</v>
      </c>
      <c r="F32" s="3">
        <f t="shared" si="4"/>
        <v>-0.50399999999999989</v>
      </c>
      <c r="G32" s="3">
        <f t="shared" si="5"/>
        <v>5.8399999999999972</v>
      </c>
      <c r="H32" s="3">
        <f t="shared" si="6"/>
        <v>18.639999999999993</v>
      </c>
      <c r="I32" s="3">
        <f t="shared" si="7"/>
        <v>1.069696</v>
      </c>
      <c r="J32" s="3">
        <f t="shared" si="8"/>
        <v>1.254016</v>
      </c>
      <c r="K32" s="3">
        <f t="shared" si="9"/>
        <v>-0.31694115336489476</v>
      </c>
      <c r="L32" s="3">
        <f t="shared" si="10"/>
        <v>-10.016023070741035</v>
      </c>
    </row>
    <row r="33" spans="1:12" x14ac:dyDescent="0.2">
      <c r="A33" s="1">
        <v>21</v>
      </c>
      <c r="B33" s="3">
        <f t="shared" si="0"/>
        <v>-16</v>
      </c>
      <c r="C33" s="3">
        <f t="shared" si="1"/>
        <v>-1.6666666666666667</v>
      </c>
      <c r="D33" s="3">
        <f t="shared" si="2"/>
        <v>-3.6666666666666665</v>
      </c>
      <c r="E33" s="3">
        <f t="shared" si="3"/>
        <v>-0.2</v>
      </c>
      <c r="F33" s="3">
        <f t="shared" si="4"/>
        <v>-0.44</v>
      </c>
      <c r="G33" s="3">
        <f t="shared" si="5"/>
        <v>3.7777777777777781</v>
      </c>
      <c r="H33" s="3">
        <f t="shared" si="6"/>
        <v>14.444444444444443</v>
      </c>
      <c r="I33" s="3">
        <f t="shared" si="7"/>
        <v>1.04</v>
      </c>
      <c r="J33" s="3">
        <f t="shared" si="8"/>
        <v>1.1936</v>
      </c>
      <c r="K33" s="3">
        <f t="shared" si="9"/>
        <v>1.1411227276950719</v>
      </c>
      <c r="L33" s="3">
        <f t="shared" si="10"/>
        <v>-12.034206885253429</v>
      </c>
    </row>
    <row r="34" spans="1:12" x14ac:dyDescent="0.2">
      <c r="A34" s="1">
        <v>22</v>
      </c>
      <c r="B34" s="3">
        <f t="shared" si="0"/>
        <v>-12.799999999999997</v>
      </c>
      <c r="C34" s="3">
        <f t="shared" si="1"/>
        <v>-1.1333333333333329</v>
      </c>
      <c r="D34" s="3">
        <f t="shared" si="2"/>
        <v>-3.1333333333333329</v>
      </c>
      <c r="E34" s="3">
        <f t="shared" si="3"/>
        <v>-0.13599999999999995</v>
      </c>
      <c r="F34" s="3">
        <f t="shared" si="4"/>
        <v>-0.37599999999999995</v>
      </c>
      <c r="G34" s="3">
        <f t="shared" si="5"/>
        <v>2.2844444444444436</v>
      </c>
      <c r="H34" s="3">
        <f t="shared" si="6"/>
        <v>10.817777777777774</v>
      </c>
      <c r="I34" s="3">
        <f t="shared" si="7"/>
        <v>1.0184960000000001</v>
      </c>
      <c r="J34" s="3">
        <f t="shared" si="8"/>
        <v>1.1413759999999999</v>
      </c>
      <c r="K34" s="3">
        <f t="shared" si="9"/>
        <v>3.791444277825561</v>
      </c>
      <c r="L34" s="3">
        <f t="shared" si="10"/>
        <v>-14.41160485334963</v>
      </c>
    </row>
    <row r="35" spans="1:12" x14ac:dyDescent="0.2">
      <c r="A35" s="1">
        <v>23</v>
      </c>
      <c r="B35" s="3">
        <f t="shared" si="0"/>
        <v>-9.5999999999999943</v>
      </c>
      <c r="C35" s="3">
        <f t="shared" si="1"/>
        <v>-0.59999999999999909</v>
      </c>
      <c r="D35" s="3">
        <f t="shared" si="2"/>
        <v>-2.5999999999999992</v>
      </c>
      <c r="E35" s="3">
        <f t="shared" si="3"/>
        <v>-7.1999999999999884E-2</v>
      </c>
      <c r="F35" s="3">
        <f t="shared" si="4"/>
        <v>-0.31199999999999989</v>
      </c>
      <c r="G35" s="3">
        <f t="shared" si="5"/>
        <v>1.359999999999999</v>
      </c>
      <c r="H35" s="3">
        <f t="shared" si="6"/>
        <v>7.7599999999999962</v>
      </c>
      <c r="I35" s="3">
        <f t="shared" si="7"/>
        <v>1.0051840000000001</v>
      </c>
      <c r="J35" s="3">
        <f t="shared" si="8"/>
        <v>1.0973439999999999</v>
      </c>
      <c r="K35" s="3">
        <f t="shared" si="9"/>
        <v>8.6529934944308344</v>
      </c>
      <c r="L35" s="3">
        <f t="shared" si="10"/>
        <v>-16.537755291432859</v>
      </c>
    </row>
    <row r="36" spans="1:12" x14ac:dyDescent="0.2">
      <c r="A36" s="1">
        <v>24</v>
      </c>
      <c r="B36" s="3">
        <f t="shared" si="0"/>
        <v>-6.3999999999999915</v>
      </c>
      <c r="C36" s="3">
        <f t="shared" si="1"/>
        <v>-6.666666666666525E-2</v>
      </c>
      <c r="D36" s="3">
        <f t="shared" si="2"/>
        <v>-2.0666666666666651</v>
      </c>
      <c r="E36" s="3">
        <f t="shared" si="3"/>
        <v>-7.9999999999998302E-3</v>
      </c>
      <c r="F36" s="3">
        <f t="shared" si="4"/>
        <v>-0.24799999999999983</v>
      </c>
      <c r="G36" s="3">
        <f t="shared" si="5"/>
        <v>1.0044444444444443</v>
      </c>
      <c r="H36" s="3">
        <f t="shared" si="6"/>
        <v>5.2711111111111046</v>
      </c>
      <c r="I36" s="3">
        <f t="shared" si="7"/>
        <v>1.0000640000000001</v>
      </c>
      <c r="J36" s="3">
        <f t="shared" si="8"/>
        <v>1.061504</v>
      </c>
      <c r="K36" s="3">
        <f t="shared" si="9"/>
        <v>16.369424801929664</v>
      </c>
      <c r="L36" s="3">
        <f t="shared" si="10"/>
        <v>-15.981838078309247</v>
      </c>
    </row>
    <row r="37" spans="1:12" x14ac:dyDescent="0.2">
      <c r="A37" s="1">
        <v>25</v>
      </c>
      <c r="B37" s="3">
        <f t="shared" si="0"/>
        <v>-3.1999999999999886</v>
      </c>
      <c r="C37" s="3">
        <f t="shared" si="1"/>
        <v>0.46666666666666856</v>
      </c>
      <c r="D37" s="3">
        <f t="shared" si="2"/>
        <v>-1.5333333333333314</v>
      </c>
      <c r="E37" s="3">
        <f t="shared" si="3"/>
        <v>5.600000000000023E-2</v>
      </c>
      <c r="F37" s="3">
        <f t="shared" si="4"/>
        <v>-0.18399999999999977</v>
      </c>
      <c r="G37" s="3">
        <f t="shared" si="5"/>
        <v>1.2177777777777796</v>
      </c>
      <c r="H37" s="3">
        <f t="shared" si="6"/>
        <v>3.3511111111111052</v>
      </c>
      <c r="I37" s="3">
        <f t="shared" si="7"/>
        <v>1.003136</v>
      </c>
      <c r="J37" s="3">
        <f t="shared" si="8"/>
        <v>1.0338559999999999</v>
      </c>
      <c r="K37" s="3">
        <f t="shared" si="9"/>
        <v>23.832305849068931</v>
      </c>
      <c r="L37" s="3">
        <f t="shared" si="10"/>
        <v>-9.8209985323045093</v>
      </c>
    </row>
    <row r="38" spans="1:12" x14ac:dyDescent="0.2">
      <c r="A38" s="1">
        <v>26</v>
      </c>
      <c r="B38" s="3">
        <f t="shared" si="0"/>
        <v>0</v>
      </c>
      <c r="C38" s="3">
        <f t="shared" si="1"/>
        <v>1</v>
      </c>
      <c r="D38" s="3">
        <f t="shared" si="2"/>
        <v>-1</v>
      </c>
      <c r="E38" s="3">
        <f t="shared" si="3"/>
        <v>0.12</v>
      </c>
      <c r="F38" s="3">
        <f t="shared" si="4"/>
        <v>-0.12</v>
      </c>
      <c r="G38" s="3">
        <f t="shared" si="5"/>
        <v>2</v>
      </c>
      <c r="H38" s="3">
        <f t="shared" si="6"/>
        <v>2</v>
      </c>
      <c r="I38" s="3">
        <f t="shared" si="7"/>
        <v>1.0144</v>
      </c>
      <c r="J38" s="3">
        <f t="shared" si="8"/>
        <v>1.0144</v>
      </c>
      <c r="K38" s="3">
        <f t="shared" si="9"/>
        <v>26.638769495164389</v>
      </c>
      <c r="L38" s="3">
        <f t="shared" si="10"/>
        <v>0</v>
      </c>
    </row>
    <row r="39" spans="1:12" x14ac:dyDescent="0.2">
      <c r="A39" s="1">
        <v>27</v>
      </c>
      <c r="B39" s="3">
        <f t="shared" si="0"/>
        <v>3.2000000000000028</v>
      </c>
      <c r="C39" s="3">
        <f t="shared" si="1"/>
        <v>1.5333333333333339</v>
      </c>
      <c r="D39" s="3">
        <f t="shared" si="2"/>
        <v>-0.46666666666666617</v>
      </c>
      <c r="E39" s="3">
        <f t="shared" si="3"/>
        <v>0.18400000000000005</v>
      </c>
      <c r="F39" s="3">
        <f t="shared" si="4"/>
        <v>-5.5999999999999946E-2</v>
      </c>
      <c r="G39" s="3">
        <f t="shared" si="5"/>
        <v>3.3511111111111127</v>
      </c>
      <c r="H39" s="3">
        <f t="shared" si="6"/>
        <v>1.2177777777777774</v>
      </c>
      <c r="I39" s="3">
        <f t="shared" si="7"/>
        <v>1.0338560000000001</v>
      </c>
      <c r="J39" s="3">
        <f t="shared" si="8"/>
        <v>1.003136</v>
      </c>
      <c r="K39" s="3">
        <f t="shared" si="9"/>
        <v>23.832305849068899</v>
      </c>
      <c r="L39" s="3">
        <f t="shared" si="10"/>
        <v>9.8209985323045501</v>
      </c>
    </row>
    <row r="40" spans="1:12" x14ac:dyDescent="0.2">
      <c r="A40" s="1">
        <v>28</v>
      </c>
      <c r="B40" s="3">
        <f t="shared" si="0"/>
        <v>6.4000000000000057</v>
      </c>
      <c r="C40" s="3">
        <f t="shared" si="1"/>
        <v>2.0666666666666678</v>
      </c>
      <c r="D40" s="3">
        <f t="shared" si="2"/>
        <v>6.6666666666667609E-2</v>
      </c>
      <c r="E40" s="3">
        <f t="shared" si="3"/>
        <v>0.24800000000000011</v>
      </c>
      <c r="F40" s="3">
        <f t="shared" si="4"/>
        <v>8.0000000000001129E-3</v>
      </c>
      <c r="G40" s="3">
        <f t="shared" si="5"/>
        <v>5.2711111111111153</v>
      </c>
      <c r="H40" s="3">
        <f t="shared" si="6"/>
        <v>1.0044444444444445</v>
      </c>
      <c r="I40" s="3">
        <f t="shared" si="7"/>
        <v>1.061504</v>
      </c>
      <c r="J40" s="3">
        <f t="shared" si="8"/>
        <v>1.0000640000000001</v>
      </c>
      <c r="K40" s="3">
        <f t="shared" si="9"/>
        <v>16.369424801929632</v>
      </c>
      <c r="L40" s="3">
        <f t="shared" si="10"/>
        <v>15.981838078309263</v>
      </c>
    </row>
    <row r="41" spans="1:12" x14ac:dyDescent="0.2">
      <c r="A41" s="1">
        <v>29</v>
      </c>
      <c r="B41" s="3">
        <f t="shared" si="0"/>
        <v>9.6000000000000085</v>
      </c>
      <c r="C41" s="3">
        <f t="shared" si="1"/>
        <v>2.6000000000000014</v>
      </c>
      <c r="D41" s="3">
        <f t="shared" si="2"/>
        <v>0.60000000000000142</v>
      </c>
      <c r="E41" s="3">
        <f t="shared" si="3"/>
        <v>0.31200000000000017</v>
      </c>
      <c r="F41" s="3">
        <f t="shared" si="4"/>
        <v>7.2000000000000175E-2</v>
      </c>
      <c r="G41" s="3">
        <f t="shared" si="5"/>
        <v>7.7600000000000078</v>
      </c>
      <c r="H41" s="3">
        <f t="shared" si="6"/>
        <v>1.3600000000000017</v>
      </c>
      <c r="I41" s="3">
        <f t="shared" si="7"/>
        <v>1.0973440000000001</v>
      </c>
      <c r="J41" s="3">
        <f t="shared" si="8"/>
        <v>1.0051840000000001</v>
      </c>
      <c r="K41" s="3">
        <f t="shared" si="9"/>
        <v>8.6529934944308096</v>
      </c>
      <c r="L41" s="3">
        <f t="shared" si="10"/>
        <v>16.537755291432852</v>
      </c>
    </row>
    <row r="42" spans="1:12" x14ac:dyDescent="0.2">
      <c r="A42" s="1">
        <v>30</v>
      </c>
      <c r="B42" s="3">
        <f t="shared" si="0"/>
        <v>12.800000000000011</v>
      </c>
      <c r="C42" s="3">
        <f t="shared" si="1"/>
        <v>3.1333333333333351</v>
      </c>
      <c r="D42" s="3">
        <f t="shared" si="2"/>
        <v>1.1333333333333353</v>
      </c>
      <c r="E42" s="3">
        <f t="shared" si="3"/>
        <v>0.37600000000000022</v>
      </c>
      <c r="F42" s="3">
        <f t="shared" si="4"/>
        <v>0.13600000000000023</v>
      </c>
      <c r="G42" s="3">
        <f t="shared" si="5"/>
        <v>10.817777777777788</v>
      </c>
      <c r="H42" s="3">
        <f t="shared" si="6"/>
        <v>2.2844444444444489</v>
      </c>
      <c r="I42" s="3">
        <f t="shared" si="7"/>
        <v>1.1413760000000002</v>
      </c>
      <c r="J42" s="3">
        <f t="shared" si="8"/>
        <v>1.0184960000000001</v>
      </c>
      <c r="K42" s="3">
        <f t="shared" si="9"/>
        <v>3.7914442778255419</v>
      </c>
      <c r="L42" s="3">
        <f t="shared" si="10"/>
        <v>14.411604853349617</v>
      </c>
    </row>
    <row r="43" spans="1:12" x14ac:dyDescent="0.2">
      <c r="A43" s="1">
        <v>31</v>
      </c>
      <c r="B43" s="3">
        <f t="shared" si="0"/>
        <v>16</v>
      </c>
      <c r="C43" s="3">
        <f t="shared" si="1"/>
        <v>3.6666666666666665</v>
      </c>
      <c r="D43" s="3">
        <f t="shared" si="2"/>
        <v>1.6666666666666667</v>
      </c>
      <c r="E43" s="3">
        <f t="shared" si="3"/>
        <v>0.44</v>
      </c>
      <c r="F43" s="3">
        <f t="shared" si="4"/>
        <v>0.2</v>
      </c>
      <c r="G43" s="3">
        <f t="shared" si="5"/>
        <v>14.444444444444443</v>
      </c>
      <c r="H43" s="3">
        <f t="shared" si="6"/>
        <v>3.7777777777777781</v>
      </c>
      <c r="I43" s="3">
        <f t="shared" si="7"/>
        <v>1.1936</v>
      </c>
      <c r="J43" s="3">
        <f t="shared" si="8"/>
        <v>1.04</v>
      </c>
      <c r="K43" s="3">
        <f t="shared" si="9"/>
        <v>1.1411227276950719</v>
      </c>
      <c r="L43" s="3">
        <f t="shared" si="10"/>
        <v>12.034206885253429</v>
      </c>
    </row>
    <row r="44" spans="1:12" x14ac:dyDescent="0.2">
      <c r="A44" s="1">
        <v>32</v>
      </c>
      <c r="B44" s="3">
        <f t="shared" si="0"/>
        <v>19.200000000000003</v>
      </c>
      <c r="C44" s="3">
        <f t="shared" si="1"/>
        <v>4.2</v>
      </c>
      <c r="D44" s="3">
        <f t="shared" si="2"/>
        <v>2.2000000000000006</v>
      </c>
      <c r="E44" s="3">
        <f t="shared" si="3"/>
        <v>0.504</v>
      </c>
      <c r="F44" s="3">
        <f t="shared" si="4"/>
        <v>0.26400000000000007</v>
      </c>
      <c r="G44" s="3">
        <f t="shared" si="5"/>
        <v>18.64</v>
      </c>
      <c r="H44" s="3">
        <f t="shared" si="6"/>
        <v>5.8400000000000025</v>
      </c>
      <c r="I44" s="3">
        <f t="shared" si="7"/>
        <v>1.254016</v>
      </c>
      <c r="J44" s="3">
        <f t="shared" si="8"/>
        <v>1.069696</v>
      </c>
      <c r="K44" s="3">
        <f t="shared" si="9"/>
        <v>-0.31694115336489803</v>
      </c>
      <c r="L44" s="3">
        <f t="shared" si="10"/>
        <v>10.016023070741028</v>
      </c>
    </row>
    <row r="45" spans="1:12" x14ac:dyDescent="0.2">
      <c r="A45" s="1">
        <v>33</v>
      </c>
      <c r="B45" s="3">
        <f t="shared" si="0"/>
        <v>22.400000000000006</v>
      </c>
      <c r="C45" s="3">
        <f t="shared" si="1"/>
        <v>4.7333333333333343</v>
      </c>
      <c r="D45" s="3">
        <f t="shared" si="2"/>
        <v>2.7333333333333343</v>
      </c>
      <c r="E45" s="3">
        <f t="shared" si="3"/>
        <v>0.56800000000000006</v>
      </c>
      <c r="F45" s="3">
        <f t="shared" si="4"/>
        <v>0.32800000000000012</v>
      </c>
      <c r="G45" s="3">
        <f t="shared" si="5"/>
        <v>23.404444444444454</v>
      </c>
      <c r="H45" s="3">
        <f t="shared" si="6"/>
        <v>8.4711111111111173</v>
      </c>
      <c r="I45" s="3">
        <f t="shared" si="7"/>
        <v>1.322624</v>
      </c>
      <c r="J45" s="3">
        <f t="shared" si="8"/>
        <v>1.1075840000000001</v>
      </c>
      <c r="K45" s="3">
        <f t="shared" si="9"/>
        <v>-1.1418556772860466</v>
      </c>
      <c r="L45" s="3">
        <f t="shared" si="10"/>
        <v>8.3882768023449099</v>
      </c>
    </row>
    <row r="46" spans="1:12" x14ac:dyDescent="0.2">
      <c r="A46" s="1">
        <v>34</v>
      </c>
      <c r="B46" s="3">
        <f t="shared" si="0"/>
        <v>25.600000000000009</v>
      </c>
      <c r="C46" s="3">
        <f t="shared" si="1"/>
        <v>5.2666666666666684</v>
      </c>
      <c r="D46" s="3">
        <f t="shared" si="2"/>
        <v>3.2666666666666679</v>
      </c>
      <c r="E46" s="3">
        <f t="shared" si="3"/>
        <v>0.63200000000000012</v>
      </c>
      <c r="F46" s="3">
        <f t="shared" si="4"/>
        <v>0.39200000000000018</v>
      </c>
      <c r="G46" s="3">
        <f t="shared" si="5"/>
        <v>28.737777777777797</v>
      </c>
      <c r="H46" s="3">
        <f t="shared" si="6"/>
        <v>11.67111111111112</v>
      </c>
      <c r="I46" s="3">
        <f t="shared" si="7"/>
        <v>1.3994240000000002</v>
      </c>
      <c r="J46" s="3">
        <f t="shared" si="8"/>
        <v>1.153664</v>
      </c>
      <c r="K46" s="3">
        <f t="shared" si="9"/>
        <v>-1.6120379160488143</v>
      </c>
      <c r="L46" s="3">
        <f t="shared" si="10"/>
        <v>7.0797814454456169</v>
      </c>
    </row>
    <row r="47" spans="1:12" x14ac:dyDescent="0.2">
      <c r="A47" s="1">
        <v>35</v>
      </c>
      <c r="B47" s="3">
        <f t="shared" si="0"/>
        <v>28.800000000000011</v>
      </c>
      <c r="C47" s="3">
        <f t="shared" si="1"/>
        <v>5.8000000000000016</v>
      </c>
      <c r="D47" s="3">
        <f t="shared" si="2"/>
        <v>3.800000000000002</v>
      </c>
      <c r="E47" s="3">
        <f t="shared" si="3"/>
        <v>0.69600000000000017</v>
      </c>
      <c r="F47" s="3">
        <f t="shared" si="4"/>
        <v>0.45600000000000024</v>
      </c>
      <c r="G47" s="3">
        <f t="shared" si="5"/>
        <v>34.640000000000022</v>
      </c>
      <c r="H47" s="3">
        <f t="shared" si="6"/>
        <v>15.440000000000015</v>
      </c>
      <c r="I47" s="3">
        <f t="shared" si="7"/>
        <v>1.4844160000000002</v>
      </c>
      <c r="J47" s="3">
        <f t="shared" si="8"/>
        <v>1.2079360000000001</v>
      </c>
      <c r="K47" s="3">
        <f t="shared" si="9"/>
        <v>-1.8723107496746041</v>
      </c>
      <c r="L47" s="3">
        <f t="shared" si="10"/>
        <v>6.0193922816223369</v>
      </c>
    </row>
    <row r="48" spans="1:12" x14ac:dyDescent="0.2">
      <c r="A48" s="1">
        <v>36</v>
      </c>
      <c r="B48" s="3">
        <f t="shared" si="0"/>
        <v>32</v>
      </c>
      <c r="C48" s="3">
        <f t="shared" si="1"/>
        <v>6.333333333333333</v>
      </c>
      <c r="D48" s="3">
        <f t="shared" si="2"/>
        <v>4.333333333333333</v>
      </c>
      <c r="E48" s="3">
        <f t="shared" si="3"/>
        <v>0.76</v>
      </c>
      <c r="F48" s="3">
        <f t="shared" si="4"/>
        <v>0.52</v>
      </c>
      <c r="G48" s="3">
        <f t="shared" si="5"/>
        <v>41.111111111111107</v>
      </c>
      <c r="H48" s="3">
        <f t="shared" si="6"/>
        <v>19.777777777777775</v>
      </c>
      <c r="I48" s="3">
        <f t="shared" si="7"/>
        <v>1.5775999999999999</v>
      </c>
      <c r="J48" s="3">
        <f t="shared" si="8"/>
        <v>1.2704</v>
      </c>
      <c r="K48" s="3">
        <f t="shared" si="9"/>
        <v>-2.0030837269496158</v>
      </c>
      <c r="L48" s="3">
        <f t="shared" si="10"/>
        <v>5.1514656199068529</v>
      </c>
    </row>
    <row r="49" spans="1:12" x14ac:dyDescent="0.2">
      <c r="A49" s="1">
        <v>37</v>
      </c>
      <c r="B49" s="3">
        <f t="shared" si="0"/>
        <v>35.200000000000003</v>
      </c>
      <c r="C49" s="3">
        <f t="shared" si="1"/>
        <v>6.8666666666666671</v>
      </c>
      <c r="D49" s="3">
        <f t="shared" si="2"/>
        <v>4.8666666666666671</v>
      </c>
      <c r="E49" s="3">
        <f t="shared" si="3"/>
        <v>0.82400000000000007</v>
      </c>
      <c r="F49" s="3">
        <f t="shared" si="4"/>
        <v>0.58400000000000007</v>
      </c>
      <c r="G49" s="3">
        <f t="shared" si="5"/>
        <v>48.151111111111121</v>
      </c>
      <c r="H49" s="3">
        <f t="shared" si="6"/>
        <v>24.684444444444448</v>
      </c>
      <c r="I49" s="3">
        <f t="shared" si="7"/>
        <v>1.678976</v>
      </c>
      <c r="J49" s="3">
        <f t="shared" si="8"/>
        <v>1.341056</v>
      </c>
      <c r="K49" s="3">
        <f t="shared" si="9"/>
        <v>-2.051775849668056</v>
      </c>
      <c r="L49" s="3">
        <f t="shared" si="10"/>
        <v>4.4344422788891862</v>
      </c>
    </row>
    <row r="50" spans="1:12" x14ac:dyDescent="0.2">
      <c r="A50" s="1">
        <v>38</v>
      </c>
      <c r="B50" s="3">
        <f t="shared" si="0"/>
        <v>38.400000000000006</v>
      </c>
      <c r="C50" s="3">
        <f t="shared" si="1"/>
        <v>7.4000000000000012</v>
      </c>
      <c r="D50" s="3">
        <f t="shared" si="2"/>
        <v>5.4000000000000012</v>
      </c>
      <c r="E50" s="3">
        <f t="shared" si="3"/>
        <v>0.88800000000000012</v>
      </c>
      <c r="F50" s="3">
        <f t="shared" si="4"/>
        <v>0.64800000000000013</v>
      </c>
      <c r="G50" s="3">
        <f t="shared" si="5"/>
        <v>55.760000000000019</v>
      </c>
      <c r="H50" s="3">
        <f t="shared" si="6"/>
        <v>30.160000000000014</v>
      </c>
      <c r="I50" s="3">
        <f t="shared" si="7"/>
        <v>1.7885440000000004</v>
      </c>
      <c r="J50" s="3">
        <f t="shared" si="8"/>
        <v>1.4199040000000003</v>
      </c>
      <c r="K50" s="3">
        <f t="shared" si="9"/>
        <v>-2.0477646874705102</v>
      </c>
      <c r="L50" s="3">
        <f t="shared" si="10"/>
        <v>3.8372760597072468</v>
      </c>
    </row>
    <row r="51" spans="1:12" x14ac:dyDescent="0.2">
      <c r="A51" s="1">
        <v>39</v>
      </c>
      <c r="B51" s="3">
        <f t="shared" si="0"/>
        <v>41.600000000000009</v>
      </c>
      <c r="C51" s="3">
        <f t="shared" si="1"/>
        <v>7.9333333333333345</v>
      </c>
      <c r="D51" s="3">
        <f t="shared" si="2"/>
        <v>5.9333333333333345</v>
      </c>
      <c r="E51" s="3">
        <f t="shared" si="3"/>
        <v>0.95200000000000018</v>
      </c>
      <c r="F51" s="3">
        <f t="shared" si="4"/>
        <v>0.71200000000000019</v>
      </c>
      <c r="G51" s="3">
        <f t="shared" si="5"/>
        <v>63.937777777777796</v>
      </c>
      <c r="H51" s="3">
        <f t="shared" si="6"/>
        <v>36.204444444444455</v>
      </c>
      <c r="I51" s="3">
        <f t="shared" si="7"/>
        <v>1.9063040000000004</v>
      </c>
      <c r="J51" s="3">
        <f t="shared" si="8"/>
        <v>1.5069440000000003</v>
      </c>
      <c r="K51" s="3">
        <f t="shared" si="9"/>
        <v>-2.0099513943414182</v>
      </c>
      <c r="L51" s="3">
        <f t="shared" si="10"/>
        <v>3.3364597241127272</v>
      </c>
    </row>
    <row r="52" spans="1:12" x14ac:dyDescent="0.2">
      <c r="A52" s="1">
        <v>40</v>
      </c>
      <c r="B52" s="3">
        <f t="shared" si="0"/>
        <v>44.800000000000011</v>
      </c>
      <c r="C52" s="3">
        <f t="shared" si="1"/>
        <v>8.4666666666666686</v>
      </c>
      <c r="D52" s="3">
        <f t="shared" si="2"/>
        <v>6.4666666666666686</v>
      </c>
      <c r="E52" s="3">
        <f t="shared" si="3"/>
        <v>1.0160000000000002</v>
      </c>
      <c r="F52" s="3">
        <f t="shared" si="4"/>
        <v>0.77600000000000025</v>
      </c>
      <c r="G52" s="3">
        <f t="shared" si="5"/>
        <v>72.68444444444448</v>
      </c>
      <c r="H52" s="3">
        <f t="shared" si="6"/>
        <v>42.817777777777799</v>
      </c>
      <c r="I52" s="3">
        <f t="shared" si="7"/>
        <v>2.0322560000000003</v>
      </c>
      <c r="J52" s="3">
        <f t="shared" si="8"/>
        <v>1.6021760000000005</v>
      </c>
      <c r="K52" s="3">
        <f t="shared" si="9"/>
        <v>-1.9508327081784869</v>
      </c>
      <c r="L52" s="3">
        <f t="shared" si="10"/>
        <v>2.9139020678226855</v>
      </c>
    </row>
    <row r="53" spans="1:12" x14ac:dyDescent="0.2">
      <c r="A53" s="1">
        <v>41</v>
      </c>
      <c r="B53" s="3">
        <f t="shared" si="0"/>
        <v>48</v>
      </c>
      <c r="C53" s="3">
        <f t="shared" si="1"/>
        <v>9</v>
      </c>
      <c r="D53" s="3">
        <f t="shared" si="2"/>
        <v>7</v>
      </c>
      <c r="E53" s="3">
        <f t="shared" si="3"/>
        <v>1.08</v>
      </c>
      <c r="F53" s="3">
        <f t="shared" si="4"/>
        <v>0.84</v>
      </c>
      <c r="G53" s="3">
        <f t="shared" si="5"/>
        <v>82</v>
      </c>
      <c r="H53" s="3">
        <f t="shared" si="6"/>
        <v>50</v>
      </c>
      <c r="I53" s="3">
        <f t="shared" si="7"/>
        <v>2.1664000000000003</v>
      </c>
      <c r="J53" s="3">
        <f t="shared" si="8"/>
        <v>1.7056</v>
      </c>
      <c r="K53" s="3">
        <f t="shared" si="9"/>
        <v>-1.8788219053380995</v>
      </c>
      <c r="L53" s="3">
        <f t="shared" si="10"/>
        <v>2.5554639308967633</v>
      </c>
    </row>
    <row r="54" spans="1:12" x14ac:dyDescent="0.2">
      <c r="A54" s="1">
        <v>42</v>
      </c>
      <c r="B54" s="3">
        <f t="shared" si="0"/>
        <v>51.200000000000017</v>
      </c>
      <c r="C54" s="3">
        <f t="shared" si="1"/>
        <v>9.5333333333333368</v>
      </c>
      <c r="D54" s="3">
        <f t="shared" si="2"/>
        <v>7.5333333333333359</v>
      </c>
      <c r="E54" s="3">
        <f t="shared" si="3"/>
        <v>1.1440000000000003</v>
      </c>
      <c r="F54" s="3">
        <f t="shared" si="4"/>
        <v>0.90400000000000036</v>
      </c>
      <c r="G54" s="3">
        <f t="shared" si="5"/>
        <v>91.884444444444512</v>
      </c>
      <c r="H54" s="3">
        <f t="shared" si="6"/>
        <v>57.75111111111115</v>
      </c>
      <c r="I54" s="3">
        <f t="shared" si="7"/>
        <v>2.3087360000000006</v>
      </c>
      <c r="J54" s="3">
        <f t="shared" si="8"/>
        <v>1.8172160000000006</v>
      </c>
      <c r="K54" s="3">
        <f t="shared" si="9"/>
        <v>-1.7996409731054743</v>
      </c>
      <c r="L54" s="3">
        <f t="shared" si="10"/>
        <v>2.2499463068132863</v>
      </c>
    </row>
    <row r="55" spans="1:12" x14ac:dyDescent="0.2">
      <c r="A55" s="1">
        <v>43</v>
      </c>
      <c r="B55" s="3">
        <f t="shared" si="0"/>
        <v>54.400000000000006</v>
      </c>
      <c r="C55" s="3">
        <f t="shared" si="1"/>
        <v>10.066666666666668</v>
      </c>
      <c r="D55" s="3">
        <f t="shared" si="2"/>
        <v>8.0666666666666682</v>
      </c>
      <c r="E55" s="3">
        <f t="shared" si="3"/>
        <v>1.2080000000000002</v>
      </c>
      <c r="F55" s="3">
        <f t="shared" si="4"/>
        <v>0.96800000000000008</v>
      </c>
      <c r="G55" s="3">
        <f t="shared" si="5"/>
        <v>102.3377777777778</v>
      </c>
      <c r="H55" s="3">
        <f t="shared" si="6"/>
        <v>66.071111111111136</v>
      </c>
      <c r="I55" s="3">
        <f t="shared" si="7"/>
        <v>2.4592640000000001</v>
      </c>
      <c r="J55" s="3">
        <f t="shared" si="8"/>
        <v>1.9370240000000001</v>
      </c>
      <c r="K55" s="3">
        <f t="shared" si="9"/>
        <v>-1.717193173926681</v>
      </c>
      <c r="L55" s="3">
        <f t="shared" si="10"/>
        <v>1.9883794240369552</v>
      </c>
    </row>
    <row r="56" spans="1:12" x14ac:dyDescent="0.2">
      <c r="A56" s="1">
        <v>44</v>
      </c>
      <c r="B56" s="3">
        <f t="shared" si="0"/>
        <v>57.599999999999994</v>
      </c>
      <c r="C56" s="3">
        <f t="shared" si="1"/>
        <v>10.6</v>
      </c>
      <c r="D56" s="3">
        <f t="shared" si="2"/>
        <v>8.6</v>
      </c>
      <c r="E56" s="3">
        <f t="shared" si="3"/>
        <v>1.2719999999999998</v>
      </c>
      <c r="F56" s="3">
        <f t="shared" si="4"/>
        <v>1.0319999999999998</v>
      </c>
      <c r="G56" s="3">
        <f t="shared" si="5"/>
        <v>113.36</v>
      </c>
      <c r="H56" s="3">
        <f t="shared" si="6"/>
        <v>74.959999999999994</v>
      </c>
      <c r="I56" s="3">
        <f t="shared" si="7"/>
        <v>2.6179839999999994</v>
      </c>
      <c r="J56" s="3">
        <f t="shared" si="8"/>
        <v>2.0650239999999993</v>
      </c>
      <c r="K56" s="3">
        <f t="shared" si="9"/>
        <v>-1.6341302488814471</v>
      </c>
      <c r="L56" s="3">
        <f t="shared" si="10"/>
        <v>1.7635125014023583</v>
      </c>
    </row>
    <row r="57" spans="1:12" x14ac:dyDescent="0.2">
      <c r="A57" s="1">
        <v>45</v>
      </c>
      <c r="B57" s="3">
        <f t="shared" si="0"/>
        <v>60.800000000000011</v>
      </c>
      <c r="C57" s="3">
        <f t="shared" si="1"/>
        <v>11.133333333333335</v>
      </c>
      <c r="D57" s="3">
        <f t="shared" si="2"/>
        <v>9.1333333333333346</v>
      </c>
      <c r="E57" s="3">
        <f t="shared" si="3"/>
        <v>1.3360000000000003</v>
      </c>
      <c r="F57" s="3">
        <f t="shared" si="4"/>
        <v>1.0960000000000003</v>
      </c>
      <c r="G57" s="3">
        <f t="shared" si="5"/>
        <v>124.95111111111115</v>
      </c>
      <c r="H57" s="3">
        <f t="shared" si="6"/>
        <v>84.4177777777778</v>
      </c>
      <c r="I57" s="3">
        <f t="shared" si="7"/>
        <v>2.7848960000000007</v>
      </c>
      <c r="J57" s="3">
        <f t="shared" si="8"/>
        <v>2.2012160000000005</v>
      </c>
      <c r="K57" s="3">
        <f t="shared" si="9"/>
        <v>-1.5522320571216786</v>
      </c>
      <c r="L57" s="3">
        <f t="shared" si="10"/>
        <v>1.5694393825481041</v>
      </c>
    </row>
    <row r="58" spans="1:12" x14ac:dyDescent="0.2">
      <c r="A58" s="1">
        <v>46</v>
      </c>
      <c r="B58" s="3">
        <f t="shared" si="0"/>
        <v>64</v>
      </c>
      <c r="C58" s="3">
        <f t="shared" si="1"/>
        <v>11.666666666666666</v>
      </c>
      <c r="D58" s="3">
        <f t="shared" si="2"/>
        <v>9.6666666666666661</v>
      </c>
      <c r="E58" s="3">
        <f t="shared" si="3"/>
        <v>1.4</v>
      </c>
      <c r="F58" s="3">
        <f t="shared" si="4"/>
        <v>1.1599999999999999</v>
      </c>
      <c r="G58" s="3">
        <f t="shared" si="5"/>
        <v>137.11111111111109</v>
      </c>
      <c r="H58" s="3">
        <f t="shared" si="6"/>
        <v>94.444444444444429</v>
      </c>
      <c r="I58" s="3">
        <f t="shared" si="7"/>
        <v>2.96</v>
      </c>
      <c r="J58" s="3">
        <f t="shared" si="8"/>
        <v>2.3456000000000001</v>
      </c>
      <c r="K58" s="3">
        <f t="shared" si="9"/>
        <v>-1.4726664982438176</v>
      </c>
      <c r="L58" s="3">
        <f t="shared" si="10"/>
        <v>1.4013181935519727</v>
      </c>
    </row>
    <row r="59" spans="1:12" x14ac:dyDescent="0.2">
      <c r="A59" s="1">
        <v>47</v>
      </c>
      <c r="B59" s="3">
        <f t="shared" si="0"/>
        <v>67.200000000000017</v>
      </c>
      <c r="C59" s="3">
        <f t="shared" si="1"/>
        <v>12.200000000000003</v>
      </c>
      <c r="D59" s="3">
        <f t="shared" si="2"/>
        <v>10.200000000000003</v>
      </c>
      <c r="E59" s="3">
        <f t="shared" si="3"/>
        <v>1.4640000000000004</v>
      </c>
      <c r="F59" s="3">
        <f t="shared" si="4"/>
        <v>1.2240000000000004</v>
      </c>
      <c r="G59" s="3">
        <f t="shared" si="5"/>
        <v>149.84000000000006</v>
      </c>
      <c r="H59" s="3">
        <f t="shared" si="6"/>
        <v>105.04000000000006</v>
      </c>
      <c r="I59" s="3">
        <f t="shared" si="7"/>
        <v>3.1432960000000012</v>
      </c>
      <c r="J59" s="3">
        <f t="shared" si="8"/>
        <v>2.4981760000000008</v>
      </c>
      <c r="K59" s="3">
        <f t="shared" si="9"/>
        <v>-1.3961705256683479</v>
      </c>
      <c r="L59" s="3">
        <f t="shared" si="10"/>
        <v>1.2551576280944761</v>
      </c>
    </row>
    <row r="60" spans="1:12" x14ac:dyDescent="0.2">
      <c r="A60" s="1">
        <v>48</v>
      </c>
      <c r="B60" s="3">
        <f t="shared" si="0"/>
        <v>70.400000000000006</v>
      </c>
      <c r="C60" s="3">
        <f t="shared" si="1"/>
        <v>12.733333333333334</v>
      </c>
      <c r="D60" s="3">
        <f t="shared" si="2"/>
        <v>10.733333333333334</v>
      </c>
      <c r="E60" s="3">
        <f t="shared" si="3"/>
        <v>1.528</v>
      </c>
      <c r="F60" s="3">
        <f t="shared" si="4"/>
        <v>1.288</v>
      </c>
      <c r="G60" s="3">
        <f t="shared" si="5"/>
        <v>163.13777777777781</v>
      </c>
      <c r="H60" s="3">
        <f t="shared" si="6"/>
        <v>116.20444444444446</v>
      </c>
      <c r="I60" s="3">
        <f t="shared" si="7"/>
        <v>3.334784</v>
      </c>
      <c r="J60" s="3">
        <f t="shared" si="8"/>
        <v>2.658944</v>
      </c>
      <c r="K60" s="3">
        <f t="shared" si="9"/>
        <v>-1.3231777767240382</v>
      </c>
      <c r="L60" s="3">
        <f t="shared" si="10"/>
        <v>1.127651561327573</v>
      </c>
    </row>
    <row r="61" spans="1:12" x14ac:dyDescent="0.2">
      <c r="A61" s="1">
        <v>49</v>
      </c>
      <c r="B61" s="3">
        <f t="shared" si="0"/>
        <v>73.600000000000023</v>
      </c>
      <c r="C61" s="3">
        <f t="shared" si="1"/>
        <v>13.266666666666671</v>
      </c>
      <c r="D61" s="3">
        <f t="shared" si="2"/>
        <v>11.266666666666671</v>
      </c>
      <c r="E61" s="3">
        <f t="shared" si="3"/>
        <v>1.5920000000000005</v>
      </c>
      <c r="F61" s="3">
        <f t="shared" si="4"/>
        <v>1.3520000000000005</v>
      </c>
      <c r="G61" s="3">
        <f t="shared" si="5"/>
        <v>177.00444444444457</v>
      </c>
      <c r="H61" s="3">
        <f t="shared" si="6"/>
        <v>127.93777777777788</v>
      </c>
      <c r="I61" s="3">
        <f t="shared" si="7"/>
        <v>3.5344640000000016</v>
      </c>
      <c r="J61" s="3">
        <f t="shared" si="8"/>
        <v>2.8279040000000015</v>
      </c>
      <c r="K61" s="3">
        <f t="shared" si="9"/>
        <v>-1.2539093407783519</v>
      </c>
      <c r="L61" s="3">
        <f t="shared" si="10"/>
        <v>1.0160494744154385</v>
      </c>
    </row>
    <row r="62" spans="1:12" x14ac:dyDescent="0.2">
      <c r="A62" s="1">
        <v>50</v>
      </c>
      <c r="B62" s="3">
        <f t="shared" si="0"/>
        <v>76.800000000000011</v>
      </c>
      <c r="C62" s="3">
        <f t="shared" si="1"/>
        <v>13.800000000000002</v>
      </c>
      <c r="D62" s="3">
        <f t="shared" si="2"/>
        <v>11.800000000000002</v>
      </c>
      <c r="E62" s="3">
        <f t="shared" si="3"/>
        <v>1.6560000000000001</v>
      </c>
      <c r="F62" s="3">
        <f t="shared" si="4"/>
        <v>1.4160000000000001</v>
      </c>
      <c r="G62" s="3">
        <f t="shared" si="5"/>
        <v>191.44000000000005</v>
      </c>
      <c r="H62" s="3">
        <f t="shared" si="6"/>
        <v>140.24000000000007</v>
      </c>
      <c r="I62" s="3">
        <f t="shared" si="7"/>
        <v>3.7423360000000003</v>
      </c>
      <c r="J62" s="3">
        <f t="shared" si="8"/>
        <v>3.0050560000000006</v>
      </c>
      <c r="K62" s="3">
        <f t="shared" si="9"/>
        <v>-1.1884386703213368</v>
      </c>
      <c r="L62" s="3">
        <f t="shared" si="10"/>
        <v>0.91805391031794492</v>
      </c>
    </row>
    <row r="63" spans="1:12" x14ac:dyDescent="0.2">
      <c r="A63" s="1">
        <v>51</v>
      </c>
      <c r="B63" s="3">
        <f t="shared" si="0"/>
        <v>80</v>
      </c>
      <c r="C63" s="3">
        <f t="shared" si="1"/>
        <v>14.333333333333334</v>
      </c>
      <c r="D63" s="3">
        <f t="shared" si="2"/>
        <v>12.333333333333334</v>
      </c>
      <c r="E63" s="3">
        <f t="shared" si="3"/>
        <v>1.72</v>
      </c>
      <c r="F63" s="3">
        <f t="shared" si="4"/>
        <v>1.48</v>
      </c>
      <c r="G63" s="3">
        <f t="shared" si="5"/>
        <v>206.44444444444446</v>
      </c>
      <c r="H63" s="3">
        <f t="shared" si="6"/>
        <v>153.11111111111111</v>
      </c>
      <c r="I63" s="3">
        <f t="shared" si="7"/>
        <v>3.9583999999999997</v>
      </c>
      <c r="J63" s="3">
        <f t="shared" si="8"/>
        <v>3.1903999999999999</v>
      </c>
      <c r="K63" s="3">
        <f t="shared" si="9"/>
        <v>-1.1267381388004161</v>
      </c>
      <c r="L63" s="3">
        <f t="shared" si="10"/>
        <v>0.83173865369530509</v>
      </c>
    </row>
  </sheetData>
  <mergeCells count="1">
    <mergeCell ref="A1:L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13</vt:i4>
      </vt:variant>
    </vt:vector>
  </HeadingPairs>
  <TitlesOfParts>
    <vt:vector size="15" baseType="lpstr">
      <vt:lpstr>Řešení</vt:lpstr>
      <vt:lpstr>PomocData</vt:lpstr>
      <vt:lpstr>hloubka1</vt:lpstr>
      <vt:lpstr>hloubka2</vt:lpstr>
      <vt:lpstr>konstC</vt:lpstr>
      <vt:lpstr>KrokP</vt:lpstr>
      <vt:lpstr>magnetizace</vt:lpstr>
      <vt:lpstr>mocnost2</vt:lpstr>
      <vt:lpstr>PocetP</vt:lpstr>
      <vt:lpstr>StartP</vt:lpstr>
      <vt:lpstr>StopP</vt:lpstr>
      <vt:lpstr>xLHR</vt:lpstr>
      <vt:lpstr>xPDR</vt:lpstr>
      <vt:lpstr>yLHR</vt:lpstr>
      <vt:lpstr>yPDR</vt:lpstr>
    </vt:vector>
  </TitlesOfParts>
  <Company>VŠB - TU Ostrava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Doc. Dr. Vladimír Homola Ph.D.</dc:creator>
  <cp:lastModifiedBy>Doc. Dr. Vladimír Homola, Ph.D.</cp:lastModifiedBy>
  <dcterms:created xsi:type="dcterms:W3CDTF">1997-01-24T11:07:25Z</dcterms:created>
  <dcterms:modified xsi:type="dcterms:W3CDTF">2021-01-27T07:29:49Z</dcterms:modified>
</cp:coreProperties>
</file>